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drawings/drawing1.xml" ContentType="application/vnd.openxmlformats-officedocument.drawing+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sheets/sheet5.xml" ContentType="application/vnd.openxmlformats-officedocument.spreadsheetml.worksheet+xml"/>
  <ct:Override PartName="/xl/worksheets/sheet6.xml" ContentType="application/vnd.openxmlformats-officedocument.spreadsheetml.worksheet+xml"/>
  <ct:Override PartName="/xl/worksheets/sheet7.xml" ContentType="application/vnd.openxmlformats-officedocument.spreadsheetml.worksheet+xml"/>
  <ct:Override PartName="/xl/worksheets/sheet8.xml" ContentType="application/vnd.openxmlformats-officedocument.spreadsheetml.worksheet+xml"/>
  <ct:Override PartName="/xl/worksheets/sheet9.xml" ContentType="application/vnd.openxmlformats-officedocument.spreadsheetml.worksheet+xml"/>
  <ct:Override PartName="/xl/charts/chart1.xml" ContentType="application/vnd.openxmlformats-officedocument.drawingml.char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Results" sheetId="1" state="visible" r:id="rId4"/>
    <s:sheet name="Plate Data" sheetId="2" state="visible" r:id="rId5"/>
    <s:sheet name="Controls" sheetId="3" state="visible" r:id="rId6"/>
    <s:sheet name="Defaults" sheetId="4" state="visible" r:id="rId7"/>
    <s:sheet name="Points" sheetId="5" state="visible" r:id="rId8"/>
    <s:sheet name="Curve" sheetId="6" state="visible" r:id="rId9"/>
    <s:sheet name="Validation" sheetId="7" state="visible" r:id="rId10"/>
    <s:sheet name="Modification Guide" sheetId="8" state="visible" r:id="rId11"/>
    <s:sheet name="_BOARDFLARE" sheetId="9" state="veryHidden" r:id="rId12"/>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1">
    <numFmt numFmtId="164" formatCode="0.0000"/>
  </numFmts>
  <fonts count="9">
    <font>
      <name val="Calibri"/>
      <family val="2"/>
      <color theme="1"/>
      <sz val="11"/>
      <scheme val="minor"/>
    </font>
    <font>
      <b val="1"/>
      <color rgb="FFFFFFFF"/>
      <sz val="18"/>
    </font>
    <font>
      <color rgb="FFDCE8F5"/>
      <sz val="11"/>
    </font>
    <font>
      <b val="1"/>
      <color rgb="FF14532D"/>
      <sz val="10"/>
    </font>
    <font>
      <b val="1"/>
      <color rgb="FFFFFFFF"/>
      <sz val="11"/>
    </font>
    <font>
      <color rgb="FF14532D"/>
      <sz val="10"/>
    </font>
    <font>
      <b val="1"/>
      <color rgb="FF334155"/>
      <sz val="10"/>
    </font>
    <font>
      <color rgb="FF0F172A"/>
      <sz val="10"/>
    </font>
    <font>
      <color rgb="FF64748B"/>
      <sz val="9"/>
    </font>
  </fonts>
  <fills count="8">
    <fill>
      <patternFill/>
    </fill>
    <fill>
      <patternFill patternType="gray125"/>
    </fill>
    <fill>
      <patternFill patternType="solid">
        <fgColor rgb="FF1E3A5F"/>
      </patternFill>
    </fill>
    <fill>
      <patternFill patternType="solid">
        <fgColor rgb="FFDDF7E8"/>
      </patternFill>
    </fill>
    <fill>
      <patternFill patternType="solid">
        <fgColor rgb="FF356A9A"/>
      </patternFill>
    </fill>
    <fill>
      <patternFill patternType="solid">
        <fgColor rgb="FFECFDF3"/>
      </patternFill>
    </fill>
    <fill>
      <patternFill patternType="solid">
        <fgColor rgb="FFE8EEF5"/>
      </patternFill>
    </fill>
    <fill>
      <patternFill patternType="solid">
        <fgColor rgb="FFEAF4FF"/>
      </patternFill>
    </fill>
  </fills>
  <borders count="9">
    <border>
      <left/>
      <right/>
      <top/>
      <bottom/>
      <diagonal/>
    </border>
    <border>
      <bottom style="thin">
        <color rgb="FF86C9A3"/>
      </bottom>
    </border>
    <border>
      <bottom style="thin">
        <color rgb="FFC6E8D3"/>
      </bottom>
    </border>
    <border>
      <bottom style="thin">
        <color rgb="FFAAB8C7"/>
      </bottom>
    </border>
    <border>
      <left style="thin">
        <color rgb="FF7BA7D1"/>
      </left>
      <right style="thin">
        <color rgb="FF7BA7D1"/>
      </right>
      <top style="thin">
        <color rgb="FF7BA7D1"/>
      </top>
      <bottom style="thin">
        <color rgb="FF7BA7D1"/>
      </bottom>
    </border>
    <border>
      <left style="thin">
        <color rgb="FF7BA7D1"/>
      </left>
      <top style="thin">
        <color rgb="FF7BA7D1"/>
      </top>
      <bottom style="thin">
        <color rgb="FF7BA7D1"/>
      </bottom>
    </border>
    <border>
      <top style="thin">
        <color rgb="FF7BA7D1"/>
      </top>
      <bottom style="thin">
        <color rgb="FF7BA7D1"/>
      </bottom>
    </border>
    <border>
      <right style="thin">
        <color rgb="FF7BA7D1"/>
      </right>
      <top style="thin">
        <color rgb="FF7BA7D1"/>
      </top>
      <bottom style="thin">
        <color rgb="FF7BA7D1"/>
      </bottom>
    </border>
    <border>
      <bottom style="thin">
        <color rgb="FFE2E8F0"/>
      </bottom>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1" applyAlignment="1" pivotButton="0" quotePrefix="0" xfId="0">
      <alignment vertical="center" wrapText="1"/>
    </xf>
    <xf numFmtId="0" fontId="3" fillId="3" borderId="1" applyAlignment="1" pivotButton="0" quotePrefix="0" xfId="0">
      <alignment horizontal="right" vertical="center" wrapText="1"/>
    </xf>
    <xf numFmtId="0" fontId="4" fillId="4" borderId="0" applyAlignment="1" pivotButton="0" quotePrefix="0" xfId="0">
      <alignment vertical="center"/>
    </xf>
    <xf numFmtId="0" fontId="5" fillId="5" borderId="2" applyAlignment="1" pivotButton="0" quotePrefix="0" xfId="0">
      <alignment vertical="center" wrapText="1"/>
    </xf>
    <xf numFmtId="164" fontId="5" fillId="5" borderId="2" applyAlignment="1" pivotButton="0" quotePrefix="0" xfId="0">
      <alignment vertical="center" wrapText="1"/>
    </xf>
    <xf numFmtId="0" fontId="6" fillId="6" borderId="3" applyAlignment="1" pivotButton="0" quotePrefix="0" xfId="0">
      <alignment vertical="center" wrapText="1"/>
    </xf>
    <xf numFmtId="3" fontId="7" fillId="7" borderId="4" applyAlignment="1" pivotButton="0" quotePrefix="0" xfId="0">
      <alignment vertical="center"/>
    </xf>
    <xf numFmtId="4" fontId="5" fillId="5" borderId="2" applyAlignment="1" pivotButton="0" quotePrefix="0" xfId="0">
      <alignment vertical="center" wrapText="1"/>
    </xf>
    <xf numFmtId="0" fontId="8" fillId="0" borderId="0" applyAlignment="1" pivotButton="0" quotePrefix="0" xfId="0">
      <alignment wrapText="1"/>
    </xf>
    <xf numFmtId="0" fontId="5" fillId="5" borderId="2" applyAlignment="1" pivotButton="0" quotePrefix="0" xfId="0">
      <alignment vertical="center"/>
    </xf>
    <xf numFmtId="0" fontId="7" fillId="7" borderId="5" applyAlignment="1" pivotButton="0" quotePrefix="0" xfId="0">
      <alignment vertical="center" wrapText="1"/>
    </xf>
    <xf numFmtId="0" fontId="7" fillId="7" borderId="6" applyAlignment="1" pivotButton="0" quotePrefix="0" xfId="0">
      <alignment vertical="center" wrapText="1"/>
    </xf>
    <xf numFmtId="0" fontId="7" fillId="7" borderId="7" applyAlignment="1" pivotButton="0" quotePrefix="0" xfId="0">
      <alignment vertical="center" wrapText="1"/>
    </xf>
    <xf numFmtId="0" fontId="7" fillId="0" borderId="8" applyAlignment="1" pivotButton="0" quotePrefix="0" xfId="0">
      <alignment vertical="center" wrapText="1"/>
    </xf>
    <xf numFmtId="0" fontId="7" fillId="7" borderId="4" applyAlignment="1" pivotButton="0" quotePrefix="0" xfId="0">
      <alignment vertical="center" wrapText="1"/>
    </xf>
    <xf numFmtId="3" fontId="5" fillId="5" borderId="2"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 Type="http://schemas.openxmlformats.org/officeDocument/2006/relationships/worksheet" Target="/xl/worksheets/sheet8.xml" Id="rId11" /><pr:Relationship Type="http://schemas.openxmlformats.org/officeDocument/2006/relationships/worksheet" Target="/xl/worksheets/sheet9.xml" Id="rId12" /></pr:Relationships>
</file>

<file path=xl/charts/chart1.xml><?xml version="1.0" encoding="utf-8"?>
<chartSpace xmlns="http://schemas.openxmlformats.org/drawingml/2006/chart">
  <roundedCorners val="0"/>
  <chart>
    <title>
      <tx>
        <rich>
          <a:bodyPr xmlns:a="http://schemas.openxmlformats.org/drawingml/2006/main"/>
          <a:p xmlns:a="http://schemas.openxmlformats.org/drawingml/2006/main">
            <a:pPr>
              <a:defRPr sz="1300" b="1">
                <a:solidFill>
                  <a:srgbClr val="404040"/>
                </a:solidFill>
              </a:defRPr>
            </a:pPr>
            <a:r>
              <a:rPr sz="1300" b="1">
                <a:solidFill>
                  <a:srgbClr val="404040"/>
                </a:solidFill>
              </a:rPr>
              <a:t>IC50 from a dose-response assay</a:t>
            </a:r>
          </a:p>
        </rich>
      </tx>
      <overlay val="0"/>
    </title>
    <plotArea>
      <scatterChart>
        <scatterStyle val="smoothMarker"/>
        <ser>
          <idx val="0"/>
          <order val="0"/>
          <tx>
            <strRef>
              <f>'Curve'!$C$4</f>
            </strRef>
          </tx>
          <spPr>
            <a:ln xmlns:a="http://schemas.openxmlformats.org/drawingml/2006/main" w="22225">
              <a:solidFill>
                <a:srgbClr val="F4B183"/>
              </a:solidFill>
              <a:prstDash val="dash"/>
            </a:ln>
          </spPr>
          <marker>
            <symbol val="none"/>
            <spPr>
              <a:ln xmlns:a="http://schemas.openxmlformats.org/drawingml/2006/main">
                <a:prstDash val="solid"/>
              </a:ln>
            </spPr>
          </marker>
          <xVal>
            <numRef>
              <f>'Curve'!$A$5:$A$54</f>
            </numRef>
          </xVal>
          <yVal>
            <numRef>
              <f>'Curve'!$C$5:$C$54</f>
            </numRef>
          </yVal>
          <smooth val="1"/>
        </ser>
        <ser>
          <idx val="1"/>
          <order val="1"/>
          <tx>
            <strRef>
              <f>'Curve'!$D$4</f>
            </strRef>
          </tx>
          <spPr>
            <a:ln xmlns:a="http://schemas.openxmlformats.org/drawingml/2006/main" w="22225">
              <a:solidFill>
                <a:srgbClr val="F4B183"/>
              </a:solidFill>
              <a:prstDash val="dash"/>
            </a:ln>
          </spPr>
          <marker>
            <symbol val="none"/>
            <spPr>
              <a:ln xmlns:a="http://schemas.openxmlformats.org/drawingml/2006/main">
                <a:prstDash val="solid"/>
              </a:ln>
            </spPr>
          </marker>
          <xVal>
            <numRef>
              <f>'Curve'!$A$5:$A$54</f>
            </numRef>
          </xVal>
          <yVal>
            <numRef>
              <f>'Curve'!$D$5:$D$54</f>
            </numRef>
          </yVal>
          <smooth val="1"/>
        </ser>
        <ser>
          <idx val="2"/>
          <order val="2"/>
          <tx>
            <strRef>
              <f>'Curve'!$B$4</f>
            </strRef>
          </tx>
          <spPr>
            <a:ln xmlns:a="http://schemas.openxmlformats.org/drawingml/2006/main" w="28575">
              <a:solidFill>
                <a:srgbClr val="C55A11"/>
              </a:solidFill>
              <a:prstDash val="solid"/>
            </a:ln>
          </spPr>
          <marker>
            <symbol val="none"/>
            <spPr>
              <a:ln xmlns:a="http://schemas.openxmlformats.org/drawingml/2006/main">
                <a:prstDash val="solid"/>
              </a:ln>
            </spPr>
          </marker>
          <xVal>
            <numRef>
              <f>'Curve'!$A$5:$A$54</f>
            </numRef>
          </xVal>
          <yVal>
            <numRef>
              <f>'Curve'!$B$5:$B$54</f>
            </numRef>
          </yVal>
          <smooth val="1"/>
        </ser>
        <ser>
          <idx val="3"/>
          <order val="3"/>
          <tx>
            <strRef>
              <f>'Points'!$F$5</f>
            </strRef>
          </tx>
          <spPr>
            <a:ln xmlns:a="http://schemas.openxmlformats.org/drawingml/2006/main">
              <a:noFill/>
              <a:prstDash val="solid"/>
            </a:ln>
          </spPr>
          <marker>
            <symbol val="circle"/>
            <size val="7"/>
            <spPr>
              <a:solidFill xmlns:a="http://schemas.openxmlformats.org/drawingml/2006/main">
                <a:srgbClr val="1F4E79"/>
              </a:solidFill>
              <a:ln xmlns:a="http://schemas.openxmlformats.org/drawingml/2006/main" w="9525">
                <a:solidFill>
                  <a:srgbClr val="1F4E79"/>
                </a:solidFill>
                <a:prstDash val="solid"/>
              </a:ln>
            </spPr>
          </marker>
          <xVal>
            <numRef>
              <f>'Points'!$B$5:$B$100</f>
            </numRef>
          </xVal>
          <yVal>
            <numRef>
              <f>'Points'!$F$5:$F$100</f>
            </numRef>
          </yVal>
          <smooth val="0"/>
        </ser>
        <axId val="10"/>
        <axId val="20"/>
      </scatterChart>
      <valAx>
        <axId val="10"/>
        <scaling>
          <logBase val="10"/>
          <orientation val="minMax"/>
        </scaling>
        <delete val="0"/>
        <axPos val="b"/>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Concentration</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r>
              <a:t>None</a:t>
            </a:r>
            <a:endParaRPr sz="900" b="0">
              <a:solidFill>
                <a:srgbClr val="404040"/>
              </a:solidFill>
            </a:endParaRPr>
          </a:p>
        </txPr>
        <crossAx val="20"/>
      </valAx>
      <valAx>
        <axId val="20"/>
        <scaling>
          <orientation val="minMax"/>
        </scaling>
        <delete val="0"/>
        <axPos val="l"/>
        <majorGridlines>
          <spPr>
            <a:ln xmlns:a="http://schemas.openxmlformats.org/drawingml/2006/main" w="9525">
              <a:solidFill>
                <a:srgbClr val="D9D9D9"/>
              </a:solidFill>
              <a:prstDash val="solid"/>
            </a:ln>
          </spPr>
        </majorGridlines>
        <title>
          <tx>
            <rich>
              <a:bodyPr xmlns:a="http://schemas.openxmlformats.org/drawingml/2006/main"/>
              <a:p xmlns:a="http://schemas.openxmlformats.org/drawingml/2006/main">
                <a:pPr>
                  <a:defRPr sz="1000" b="1">
                    <a:solidFill>
                      <a:srgbClr val="404040"/>
                    </a:solidFill>
                  </a:defRPr>
                </a:pPr>
                <a:r>
                  <a:rPr sz="1000" b="1">
                    <a:solidFill>
                      <a:srgbClr val="404040"/>
                    </a:solidFill>
                  </a:rPr>
                  <a:t>Response</a:t>
                </a:r>
              </a:p>
            </rich>
          </tx>
          <overlay val="0"/>
        </title>
        <numFmt formatCode="General" sourceLinked="0"/>
        <majorTickMark val="out"/>
        <minorTickMark val="none"/>
        <tickLblPos val="nextTo"/>
        <spPr>
          <a:ln xmlns:a="http://schemas.openxmlformats.org/drawingml/2006/main" w="9525">
            <a:solidFill>
              <a:srgbClr val="7F7F7F"/>
            </a:solidFill>
            <a:prstDash val="solid"/>
          </a:ln>
        </spPr>
        <txPr>
          <a:bodyPr xmlns:a="http://schemas.openxmlformats.org/drawingml/2006/main"/>
          <a:p xmlns:a="http://schemas.openxmlformats.org/drawingml/2006/main">
            <a:pPr>
              <a:defRPr sz="900" b="0">
                <a:solidFill>
                  <a:srgbClr val="404040"/>
                </a:solidFill>
              </a:defRPr>
            </a:pPr>
            <a:r>
              <a:t>None</a:t>
            </a:r>
            <a:endParaRPr sz="900" b="0">
              <a:solidFill>
                <a:srgbClr val="404040"/>
              </a:solidFill>
            </a:endParaRPr>
          </a:p>
        </txPr>
        <crossAx val="10"/>
      </valAx>
    </plotArea>
    <legend>
      <legendPos val="b"/>
      <overlay val="0"/>
      <txPr>
        <a:bodyPr xmlns:a="http://schemas.openxmlformats.org/drawingml/2006/main"/>
        <a:p xmlns:a="http://schemas.openxmlformats.org/drawingml/2006/main">
          <a:pPr>
            <a:defRPr sz="900" b="0">
              <a:solidFill>
                <a:srgbClr val="404040"/>
              </a:solidFill>
            </a:defRPr>
          </a:pPr>
          <a:r>
            <a:t>None</a:t>
          </a:r>
          <a:endParaRPr sz="900" b="0">
            <a:solidFill>
              <a:srgbClr val="404040"/>
            </a:solidFill>
          </a:endParaRPr>
        </a:p>
      </txPr>
    </legend>
    <plotVisOnly val="1"/>
    <dispBlanksAs val="gap"/>
  </chart>
  <spPr>
    <a:ln xmlns:a="http://schemas.openxmlformats.org/drawingml/2006/main" w="9525">
      <a:solidFill>
        <a:srgbClr val="BFBFBF"/>
      </a:solidFill>
      <a:prstDash val="solid"/>
    </a:ln>
  </spPr>
</chartSpace>
</file>

<file path=xl/drawings/_rels/drawing1.xml.rels><?xml version='1.0' encoding='utf-8'?>
<pr:Relationships xmlns:pr="http://schemas.openxmlformats.org/package/2006/relationships"><pr:Relationship Type="http://schemas.openxmlformats.org/officeDocument/2006/relationships/chart" Target="/xl/charts/chart1.xml" Id="rId1" /></pr:Relationships>
</file>

<file path=xl/drawings/drawing1.xml><?xml version="1.0" encoding="utf-8"?>
<ns0:wsDr xmlns:ns0="http://schemas.openxmlformats.org/drawingml/2006/spreadsheetDrawing" xmlns:ns1="http://schemas.openxmlformats.org/drawingml/2006/main" xmlns:ns2="http://schemas.openxmlformats.org/drawingml/2006/chart" xmlns:r="http://schemas.openxmlformats.org/officeDocument/2006/relationships">
  <ns0:oneCellAnchor>
    <ns0:from>
      <ns0:col>0</ns0:col>
      <ns0:colOff>0</ns0:colOff>
      <ns0:row>30</ns0:row>
      <ns0:rowOff>0</ns0:rowOff>
    </ns0:from>
    <ns0:ext cx="7429500" cy="4000500"/>
    <ns0:graphicFrame>
      <ns0:nvGraphicFramePr>
        <ns0:cNvPr id="1" name="Chart 1"/>
        <ns0:cNvGraphicFramePr/>
      </ns0:nvGraphicFramePr>
      <ns0:xfrm/>
      <ns1:graphic>
        <ns1:graphicData uri="http://schemas.openxmlformats.org/drawingml/2006/chart">
          <ns2:chart r:id="rId1"/>
        </ns1:graphicData>
      </ns1:graphic>
    </ns0:graphicFrame>
    <ns0:clientData/>
  </ns0:oneCellAnchor>
</ns0: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pr:Relationships xmlns:pr="http://schemas.openxmlformats.org/package/2006/relationships"><pr:Relationship Type="http://schemas.openxmlformats.org/officeDocument/2006/relationships/drawing" Target="/xl/drawings/drawing1.xml" Id="rId1" /></pr:Relationships>
</file>

<file path=xl/worksheets/sheet1.xml><?xml version="1.0" encoding="utf-8"?>
<s:worksheet xmlns:r="http://schemas.openxmlformats.org/officeDocument/2006/relationships" xmlns:s="http://schemas.openxmlformats.org/spreadsheetml/2006/main">
  <s:sheetPr>
    <s:outlinePr summaryBelow="1" summaryRight="1"/>
    <s:pageSetUpPr/>
  </s:sheetPr>
  <s:dimension ref="A1:H29"/>
  <s:sheetViews>
    <s:sheetView showGridLines="0" zoomScale="100" workbookViewId="0">
      <s:selection activeCell="A1" sqref="A1"/>
    </s:sheetView>
  </s:sheetViews>
  <s:sheetFormatPr baseColWidth="8" defaultRowHeight="15"/>
  <s:cols>
    <s:col width="25" customWidth="1" min="1" max="1"/>
    <s:col width="18.75" customWidth="1" min="2" max="2"/>
    <s:col width="16.25" customWidth="1" min="3" max="3"/>
    <s:col width="17.5" customWidth="1" min="4" max="4"/>
    <s:col width="17.5" customWidth="1" min="5" max="5"/>
    <s:col width="3" customWidth="1" min="6" max="6"/>
    <s:col width="17.5" customWidth="1" min="7" max="7"/>
    <s:col width="17.5" customWidth="1" min="8" max="8"/>
  </s:cols>
  <s:sheetData>
    <s:row r="1" ht="25.5" customHeight="1">
      <s:c r="A1" s="1" t="inlineStr">
        <s:is>
          <s:t>IC50 from a dose-response assay</s:t>
        </s:is>
      </s:c>
    </s:row>
    <s:row r="2" ht="31.5" customHeight="1">
      <s:c r="A2" s="2" t="inlineStr">
        <s:is>
          <s:t>Fits a four-parameter logistic curve to the plate in Plate Data, using the settings in Defaults. Blue cells are inputs; green cells are published by Python.</s:t>
        </s:is>
      </s:c>
    </s:row>
    <s:row r="3" ht="18" customHeight="1"/>
    <s:row r="4" ht="24" customHeight="1">
      <s:c r="A4" s="3" cm="1">
        <s:f t="array" ref="A4:E10">_xldudf_BF_OUTPUT("results")</s:f>
      </s:c>
      <s:c r="B4" s="4"/>
      <s:c r="C4" s="4"/>
      <s:c r="D4" s="4"/>
      <s:c r="E4" s="4"/>
      <s:c r="G4" s="5" t="inlineStr">
        <s:is>
          <s:t>Concentration at a chosen effect</s:t>
        </s:is>
      </s:c>
    </s:row>
    <s:row r="5" ht="24" customHeight="1">
      <s:c r="A5" s="6"/>
      <s:c r="B5" s="7"/>
      <s:c r="C5" s="7"/>
      <s:c r="D5" s="7"/>
      <s:c r="E5" s="7"/>
      <s:c r="G5" s="8" t="inlineStr">
        <s:is>
          <s:t>Percent effect</s:t>
        </s:is>
      </s:c>
      <s:c r="H5" s="8" t="inlineStr">
        <s:is>
          <s:t>Concentration</s:t>
        </s:is>
      </s:c>
    </s:row>
    <s:row r="6" ht="24" customHeight="1">
      <s:c r="A6" s="6"/>
      <s:c r="B6" s="7"/>
      <s:c r="C6" s="7"/>
      <s:c r="D6" s="7"/>
      <s:c r="E6" s="7"/>
      <s:c r="G6" s="9" t="n">
        <s:v>50</s:v>
      </s:c>
      <s:c r="H6" s="10">
        <s:f>_xldudf_BF_FUNCTION("ic_at", G6)</s:f>
      </s:c>
    </s:row>
    <s:row r="7" ht="24" customHeight="1">
      <s:c r="A7" s="6"/>
      <s:c r="B7" s="7"/>
      <s:c r="C7" s="7"/>
      <s:c r="D7" s="7"/>
      <s:c r="E7" s="7"/>
    </s:row>
    <s:row r="8" ht="24" customHeight="1">
      <s:c r="A8" s="6"/>
      <s:c r="B8" s="7"/>
      <s:c r="C8" s="7"/>
      <s:c r="D8" s="7"/>
      <s:c r="E8" s="7"/>
      <s:c r="G8" s="11" t="inlineStr">
        <s:is>
          <s:t>Concentration, in the Defaults unit, that gives the chosen percent effect on the fitted curve. 50 gives the IC50; 80 gives the IC80. Enter a value from 1 to 99.</s:t>
        </s:is>
      </s:c>
    </s:row>
    <s:row r="9" ht="24" customHeight="1">
      <s:c r="A9" s="6"/>
      <s:c r="B9" s="7"/>
      <s:c r="C9" s="7"/>
      <s:c r="D9" s="7"/>
      <s:c r="E9" s="7"/>
    </s:row>
    <s:row r="10" ht="24" customHeight="1">
      <s:c r="A10" s="6"/>
      <s:c r="B10" s="7"/>
      <s:c r="C10" s="7"/>
      <s:c r="D10" s="7"/>
      <s:c r="E10" s="7"/>
    </s:row>
    <s:row r="11" ht="18" customHeight="1"/>
    <s:row r="12" ht="18" customHeight="1">
      <s:c r="A12" s="5" t="inlineStr">
        <s:is>
          <s:t>Acceptance checks</s:t>
        </s:is>
      </s:c>
    </s:row>
    <s:row r="13" ht="24" customHeight="1">
      <s:c r="A13" s="3" cm="1">
        <s:f t="array" ref="A13:B15">_xldudf_BF_OUTPUT("checks")</s:f>
      </s:c>
      <s:c r="B13" s="3"/>
    </s:row>
    <s:row r="14" ht="24" customHeight="1">
      <s:c r="A14" s="6"/>
      <s:c r="B14" s="6"/>
    </s:row>
    <s:row r="15" ht="24" customHeight="1">
      <s:c r="A15" s="6"/>
      <s:c r="B15" s="6"/>
    </s:row>
    <s:row r="16" ht="18" customHeight="1"/>
    <s:row r="17" ht="18" customHeight="1">
      <s:c r="A17" s="5" t="inlineStr">
        <s:is>
          <s:t>Fit statistics</s:t>
        </s:is>
      </s:c>
    </s:row>
    <s:row r="18" ht="24" customHeight="1">
      <s:c r="A18" s="3" cm="1">
        <s:f t="array" ref="A18:B29">_xldudf_BF_OUTPUT("statistics")</s:f>
      </s:c>
      <s:c r="B18" s="3"/>
    </s:row>
    <s:row r="19" ht="24" customHeight="1">
      <s:c r="A19" s="6"/>
      <s:c r="B19" s="12"/>
    </s:row>
    <s:row r="20" ht="24" customHeight="1">
      <s:c r="A20" s="6"/>
      <s:c r="B20" s="12"/>
    </s:row>
    <s:row r="21" ht="24" customHeight="1">
      <s:c r="A21" s="6"/>
      <s:c r="B21" s="12"/>
    </s:row>
    <s:row r="22" ht="24" customHeight="1">
      <s:c r="A22" s="6"/>
      <s:c r="B22" s="12"/>
    </s:row>
    <s:row r="23" ht="24" customHeight="1">
      <s:c r="A23" s="6"/>
      <s:c r="B23" s="12"/>
    </s:row>
    <s:row r="24" ht="24" customHeight="1">
      <s:c r="A24" s="6"/>
      <s:c r="B24" s="12"/>
    </s:row>
    <s:row r="25" ht="24" customHeight="1">
      <s:c r="A25" s="6"/>
      <s:c r="B25" s="12"/>
    </s:row>
    <s:row r="26" ht="24" customHeight="1">
      <s:c r="A26" s="6"/>
      <s:c r="B26" s="12"/>
    </s:row>
    <s:row r="27" ht="24" customHeight="1">
      <s:c r="A27" s="6"/>
      <s:c r="B27" s="12"/>
    </s:row>
    <s:row r="28" ht="24" customHeight="1">
      <s:c r="A28" s="6"/>
      <s:c r="B28" s="12"/>
    </s:row>
    <s:row r="29" ht="24" customHeight="1">
      <s:c r="A29" s="6"/>
      <s:c r="B29" s="12"/>
    </s:row>
    <s:row r="30" ht="18" customHeight="1"/>
    <s:row r="31" ht="18" customHeight="1"/>
    <s:row r="32" ht="18" customHeight="1"/>
    <s:row r="33" ht="18" customHeight="1"/>
    <s:row r="34" ht="18" customHeight="1"/>
    <s:row r="35" ht="18" customHeight="1"/>
    <s:row r="36" ht="18" customHeight="1"/>
    <s:row r="37" ht="18" customHeight="1"/>
    <s:row r="38" ht="18" customHeight="1"/>
    <s:row r="39" ht="18" customHeight="1"/>
    <s:row r="40" ht="18" customHeight="1"/>
    <s:row r="41" ht="18" customHeight="1"/>
    <s:row r="42" ht="18" customHeight="1"/>
    <s:row r="43" ht="18" customHeight="1"/>
    <s:row r="44" ht="18" customHeight="1"/>
    <s:row r="45" ht="18" customHeight="1"/>
    <s:row r="46" ht="18" customHeight="1"/>
    <s:row r="47" ht="18" customHeight="1"/>
    <s:row r="48" ht="18" customHeight="1"/>
  </s:sheetData>
  <s:mergeCells count="6">
    <s:mergeCell ref="G8:H11"/>
    <s:mergeCell ref="G4:H4"/>
    <s:mergeCell ref="A12:E12"/>
    <s:mergeCell ref="A2:H2"/>
    <s:mergeCell ref="A1:H1"/>
    <s:mergeCell ref="A17:E17"/>
  </s:mergeCells>
  <s:pageMargins left="0.75" right="0.75" top="1" bottom="1" header="0.5" footer="0.5"/>
  <s:drawing r:id="rId1"/>
</s:worksheet>
</file>

<file path=xl/worksheets/sheet2.xml><?xml version="1.0" encoding="utf-8"?>
<worksheet xmlns="http://schemas.openxmlformats.org/spreadsheetml/2006/main">
  <sheetPr>
    <outlinePr summaryBelow="1" summaryRight="1"/>
    <pageSetUpPr/>
  </sheetPr>
  <dimension ref="A1:G28"/>
  <sheetViews>
    <sheetView showGridLines="0" zoomScale="100" workbookViewId="0">
      <selection activeCell="A1" sqref="A1"/>
    </sheetView>
  </sheetViews>
  <sheetFormatPr baseColWidth="8" defaultRowHeight="15"/>
  <cols>
    <col width="18.75" customWidth="1" min="1" max="1"/>
    <col width="13.75" customWidth="1" min="2" max="2"/>
    <col width="13.75" customWidth="1" min="3" max="3"/>
    <col width="13.75" customWidth="1" min="4" max="4"/>
    <col width="13.75" customWidth="1" min="5" max="5"/>
    <col width="13.75" customWidth="1" min="6" max="6"/>
    <col width="25" customWidth="1" min="7" max="7"/>
  </cols>
  <sheetData>
    <row r="1" ht="25.5" customHeight="1">
      <c r="A1" s="1" t="inlineStr">
        <is>
          <t>Plate Data</t>
        </is>
      </c>
    </row>
    <row r="2" ht="40.5" customHeight="1">
      <c r="A2" s="2" t="inlineStr">
        <is>
          <t>Paste a concentration-indexed replicate series here, one row per concentration, up to 24 rows. Concentration is in the unit set in Defaults. Exclude: enter a replicate number (1 to 4) to drop one well, or x to drop the whole concentration.</t>
        </is>
      </c>
    </row>
    <row r="3" ht="18" customHeight="1">
      <c r="A3" s="5" t="inlineStr">
        <is>
          <t>Dose-response wells (XY with replicates)</t>
        </is>
      </c>
    </row>
    <row r="4" ht="18" customHeight="1">
      <c r="A4" s="8" t="inlineStr">
        <is>
          <t>Concentration</t>
        </is>
      </c>
      <c r="B4" s="8" t="inlineStr">
        <is>
          <t>Rep 1</t>
        </is>
      </c>
      <c r="C4" s="8" t="inlineStr">
        <is>
          <t>Rep 2</t>
        </is>
      </c>
      <c r="D4" s="8" t="inlineStr">
        <is>
          <t>Rep 3</t>
        </is>
      </c>
      <c r="E4" s="8" t="inlineStr">
        <is>
          <t>Rep 4</t>
        </is>
      </c>
      <c r="F4" s="8" t="inlineStr">
        <is>
          <t>Exclude</t>
        </is>
      </c>
      <c r="G4" s="8" t="inlineStr">
        <is>
          <t>Note</t>
        </is>
      </c>
    </row>
    <row r="5" ht="18" customHeight="1">
      <c r="A5" s="13" t="n">
        <v>0</v>
      </c>
      <c r="B5" s="14" t="n">
        <v>464822</v>
      </c>
      <c r="C5" s="14" t="n">
        <v>477223</v>
      </c>
      <c r="D5" s="14" t="n">
        <v>442313</v>
      </c>
      <c r="E5" s="14" t="n"/>
      <c r="F5" s="14" t="n"/>
      <c r="G5" s="15" t="inlineStr">
        <is>
          <t>Zero dose</t>
        </is>
      </c>
    </row>
    <row r="6" ht="18" customHeight="1">
      <c r="A6" s="13" t="n">
        <v>0.508</v>
      </c>
      <c r="B6" s="14" t="n">
        <v>471360</v>
      </c>
      <c r="C6" s="14" t="n">
        <v>497917</v>
      </c>
      <c r="D6" s="14" t="n">
        <v>442466</v>
      </c>
      <c r="E6" s="14" t="n"/>
      <c r="F6" s="14" t="n"/>
      <c r="G6" s="15" t="n"/>
    </row>
    <row r="7" ht="18" customHeight="1">
      <c r="A7" s="13" t="n">
        <v>1.524</v>
      </c>
      <c r="B7" s="14" t="n">
        <v>440873</v>
      </c>
      <c r="C7" s="14" t="n">
        <v>445556</v>
      </c>
      <c r="D7" s="14" t="n">
        <v>459302</v>
      </c>
      <c r="E7" s="14" t="n"/>
      <c r="F7" s="14" t="n"/>
      <c r="G7" s="15" t="n"/>
    </row>
    <row r="8" ht="18" customHeight="1">
      <c r="A8" s="13" t="n">
        <v>4.572</v>
      </c>
      <c r="B8" s="14" t="n">
        <v>472575</v>
      </c>
      <c r="C8" s="14" t="n">
        <v>433642</v>
      </c>
      <c r="D8" s="14" t="n">
        <v>470144</v>
      </c>
      <c r="E8" s="14" t="n"/>
      <c r="F8" s="14" t="n"/>
      <c r="G8" s="15" t="n"/>
    </row>
    <row r="9" ht="18" customHeight="1">
      <c r="A9" s="13" t="n">
        <v>13.72</v>
      </c>
      <c r="B9" s="14" t="n">
        <v>466764</v>
      </c>
      <c r="C9" s="14" t="n">
        <v>448919</v>
      </c>
      <c r="D9" s="14" t="n">
        <v>489425</v>
      </c>
      <c r="E9" s="14" t="n"/>
      <c r="F9" s="14" t="n"/>
      <c r="G9" s="15" t="n"/>
    </row>
    <row r="10" ht="18" customHeight="1">
      <c r="A10" s="13" t="n">
        <v>41.15</v>
      </c>
      <c r="B10" s="14" t="n">
        <v>414378</v>
      </c>
      <c r="C10" s="14" t="n">
        <v>300000</v>
      </c>
      <c r="D10" s="14" t="n">
        <v>422583</v>
      </c>
      <c r="E10" s="14" t="n"/>
      <c r="F10" s="14" t="n"/>
      <c r="G10" s="15" t="inlineStr">
        <is>
          <t>Candidate outlier replicate (enter 2 in Exclude to drop)</t>
        </is>
      </c>
    </row>
    <row r="11" ht="18" customHeight="1">
      <c r="A11" s="13" t="n">
        <v>123.5</v>
      </c>
      <c r="B11" s="14" t="n">
        <v>333880</v>
      </c>
      <c r="C11" s="14" t="n">
        <v>330396</v>
      </c>
      <c r="D11" s="14" t="n">
        <v>329738</v>
      </c>
      <c r="E11" s="14" t="n"/>
      <c r="F11" s="14" t="n"/>
      <c r="G11" s="15" t="n"/>
    </row>
    <row r="12" ht="18" customHeight="1">
      <c r="A12" s="13" t="n">
        <v>370.4</v>
      </c>
      <c r="B12" s="14" t="n">
        <v>194997</v>
      </c>
      <c r="C12" s="14" t="n">
        <v>200178</v>
      </c>
      <c r="D12" s="14" t="n">
        <v>202069</v>
      </c>
      <c r="E12" s="14" t="n"/>
      <c r="F12" s="14" t="n"/>
      <c r="G12" s="15" t="n"/>
    </row>
    <row r="13" ht="18" customHeight="1">
      <c r="A13" s="13" t="n">
        <v>1111</v>
      </c>
      <c r="B13" s="14" t="n">
        <v>109341</v>
      </c>
      <c r="C13" s="14" t="n">
        <v>122184</v>
      </c>
      <c r="D13" s="14" t="n">
        <v>114177</v>
      </c>
      <c r="E13" s="14" t="n"/>
      <c r="F13" s="14" t="n"/>
      <c r="G13" s="15" t="n"/>
    </row>
    <row r="14" ht="18" customHeight="1">
      <c r="A14" s="13" t="n">
        <v>3333</v>
      </c>
      <c r="B14" s="14" t="n">
        <v>67165</v>
      </c>
      <c r="C14" s="14" t="n">
        <v>58333</v>
      </c>
      <c r="D14" s="14" t="n">
        <v>64469</v>
      </c>
      <c r="E14" s="14" t="n"/>
      <c r="F14" s="14" t="n"/>
      <c r="G14" s="15" t="n"/>
    </row>
    <row r="15" ht="18" customHeight="1">
      <c r="A15" s="13" t="n">
        <v>10000</v>
      </c>
      <c r="B15" s="14" t="n">
        <v>38636</v>
      </c>
      <c r="C15" s="14" t="n">
        <v>41325</v>
      </c>
      <c r="D15" s="14" t="n">
        <v>39280</v>
      </c>
      <c r="E15" s="14" t="n"/>
      <c r="F15" s="14" t="n"/>
      <c r="G15" s="15" t="inlineStr">
        <is>
          <t>Top of the series, 10 uM</t>
        </is>
      </c>
    </row>
    <row r="16" ht="18" customHeight="1">
      <c r="A16" s="13" t="n"/>
      <c r="B16" s="14" t="n"/>
      <c r="C16" s="14" t="n"/>
      <c r="D16" s="14" t="n"/>
      <c r="E16" s="14" t="n"/>
      <c r="F16" s="14" t="n"/>
      <c r="G16" s="15" t="n"/>
    </row>
    <row r="17" ht="18" customHeight="1">
      <c r="A17" s="13" t="n"/>
      <c r="B17" s="14" t="n"/>
      <c r="C17" s="14" t="n"/>
      <c r="D17" s="14" t="n"/>
      <c r="E17" s="14" t="n"/>
      <c r="F17" s="14" t="n"/>
      <c r="G17" s="15" t="n"/>
    </row>
    <row r="18" ht="18" customHeight="1">
      <c r="A18" s="13" t="n"/>
      <c r="B18" s="14" t="n"/>
      <c r="C18" s="14" t="n"/>
      <c r="D18" s="14" t="n"/>
      <c r="E18" s="14" t="n"/>
      <c r="F18" s="14" t="n"/>
      <c r="G18" s="15" t="n"/>
    </row>
    <row r="19" ht="18" customHeight="1">
      <c r="A19" s="13" t="n"/>
      <c r="B19" s="14" t="n"/>
      <c r="C19" s="14" t="n"/>
      <c r="D19" s="14" t="n"/>
      <c r="E19" s="14" t="n"/>
      <c r="F19" s="14" t="n"/>
      <c r="G19" s="15" t="n"/>
    </row>
    <row r="20" ht="18" customHeight="1">
      <c r="A20" s="13" t="n"/>
      <c r="B20" s="14" t="n"/>
      <c r="C20" s="14" t="n"/>
      <c r="D20" s="14" t="n"/>
      <c r="E20" s="14" t="n"/>
      <c r="F20" s="14" t="n"/>
      <c r="G20" s="15" t="n"/>
    </row>
    <row r="21" ht="18" customHeight="1">
      <c r="A21" s="13" t="n"/>
      <c r="B21" s="14" t="n"/>
      <c r="C21" s="14" t="n"/>
      <c r="D21" s="14" t="n"/>
      <c r="E21" s="14" t="n"/>
      <c r="F21" s="14" t="n"/>
      <c r="G21" s="15" t="n"/>
    </row>
    <row r="22" ht="18" customHeight="1">
      <c r="A22" s="13" t="n"/>
      <c r="B22" s="14" t="n"/>
      <c r="C22" s="14" t="n"/>
      <c r="D22" s="14" t="n"/>
      <c r="E22" s="14" t="n"/>
      <c r="F22" s="14" t="n"/>
      <c r="G22" s="15" t="n"/>
    </row>
    <row r="23" ht="18" customHeight="1">
      <c r="A23" s="13" t="n"/>
      <c r="B23" s="14" t="n"/>
      <c r="C23" s="14" t="n"/>
      <c r="D23" s="14" t="n"/>
      <c r="E23" s="14" t="n"/>
      <c r="F23" s="14" t="n"/>
      <c r="G23" s="15" t="n"/>
    </row>
    <row r="24" ht="18" customHeight="1">
      <c r="A24" s="13" t="n"/>
      <c r="B24" s="14" t="n"/>
      <c r="C24" s="14" t="n"/>
      <c r="D24" s="14" t="n"/>
      <c r="E24" s="14" t="n"/>
      <c r="F24" s="14" t="n"/>
      <c r="G24" s="15" t="n"/>
    </row>
    <row r="25" ht="18" customHeight="1">
      <c r="A25" s="13" t="n"/>
      <c r="B25" s="14" t="n"/>
      <c r="C25" s="14" t="n"/>
      <c r="D25" s="14" t="n"/>
      <c r="E25" s="14" t="n"/>
      <c r="F25" s="14" t="n"/>
      <c r="G25" s="15" t="n"/>
    </row>
    <row r="26" ht="18" customHeight="1">
      <c r="A26" s="13" t="n"/>
      <c r="B26" s="14" t="n"/>
      <c r="C26" s="14" t="n"/>
      <c r="D26" s="14" t="n"/>
      <c r="E26" s="14" t="n"/>
      <c r="F26" s="14" t="n"/>
      <c r="G26" s="15" t="n"/>
    </row>
    <row r="27" ht="18" customHeight="1">
      <c r="A27" s="13" t="n"/>
      <c r="B27" s="14" t="n"/>
      <c r="C27" s="14" t="n"/>
      <c r="D27" s="14" t="n"/>
      <c r="E27" s="14" t="n"/>
      <c r="F27" s="14" t="n"/>
      <c r="G27" s="15" t="n"/>
    </row>
    <row r="28" ht="18" customHeight="1">
      <c r="A28" s="13" t="n"/>
      <c r="B28" s="14" t="n"/>
      <c r="C28" s="14" t="n"/>
      <c r="D28" s="14" t="n"/>
      <c r="E28" s="14" t="n"/>
      <c r="F28" s="14" t="n"/>
      <c r="G28" s="15" t="n"/>
    </row>
  </sheetData>
  <mergeCells count="3">
    <mergeCell ref="A3:G3"/>
    <mergeCell ref="A2:G2"/>
    <mergeCell ref="A1:G1"/>
  </mergeCells>
  <dataValidations count="1">
    <dataValidation sqref="F5:F28" showDropDown="0" showInputMessage="0" showErrorMessage="0" allowBlank="0" type="list">
      <formula1>"1,2,3,4,x"</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4"/>
  <sheetViews>
    <sheetView showGridLines="0" zoomScale="100" workbookViewId="0">
      <selection activeCell="A1" sqref="A1"/>
    </sheetView>
  </sheetViews>
  <sheetFormatPr baseColWidth="8" defaultRowHeight="15"/>
  <cols>
    <col width="13.75" customWidth="1" min="1" max="1"/>
    <col width="18.75" customWidth="1" min="2" max="2"/>
    <col width="18.75" customWidth="1" min="3" max="3"/>
  </cols>
  <sheetData>
    <row r="1" ht="25.5" customHeight="1">
      <c r="A1" s="1" t="inlineStr">
        <is>
          <t>Controls</t>
        </is>
      </c>
    </row>
    <row r="2" ht="81" customHeight="1">
      <c r="A2" s="2" t="inlineStr">
        <is>
          <t>Vehicle = wells with no compound (the 0%-inhibition / 100%-signal control). Background = wells with a saturating inhibitor or blank (the 100%-inhibition / 0%-signal control). In the same plate-reader units as Plate Data. Blank cells are ignored.</t>
        </is>
      </c>
    </row>
    <row r="3" ht="18" customHeight="1">
      <c r="A3" s="5" t="inlineStr">
        <is>
          <t>Control wells</t>
        </is>
      </c>
    </row>
    <row r="4" ht="18" customHeight="1">
      <c r="A4" s="8" t="inlineStr">
        <is>
          <t>Well</t>
        </is>
      </c>
      <c r="B4" s="8" t="inlineStr">
        <is>
          <t>Vehicle</t>
        </is>
      </c>
      <c r="C4" s="8" t="inlineStr">
        <is>
          <t>Background</t>
        </is>
      </c>
    </row>
    <row r="5" ht="18" customHeight="1">
      <c r="A5" s="16" t="n">
        <v>1</v>
      </c>
      <c r="B5" s="13" t="n">
        <v>471740</v>
      </c>
      <c r="C5" s="15" t="n">
        <v>33368</v>
      </c>
    </row>
    <row r="6" ht="18" customHeight="1">
      <c r="A6" s="16" t="n">
        <v>2</v>
      </c>
      <c r="B6" s="13" t="n">
        <v>489631</v>
      </c>
      <c r="C6" s="15" t="n">
        <v>31677</v>
      </c>
    </row>
    <row r="7" ht="18" customHeight="1">
      <c r="A7" s="16" t="n">
        <v>3</v>
      </c>
      <c r="B7" s="13" t="n">
        <v>479413</v>
      </c>
      <c r="C7" s="15" t="n">
        <v>31997</v>
      </c>
    </row>
    <row r="8" ht="18" customHeight="1">
      <c r="A8" s="16" t="n">
        <v>4</v>
      </c>
      <c r="B8" s="13" t="n">
        <v>511563</v>
      </c>
      <c r="C8" s="15" t="n">
        <v>25299</v>
      </c>
    </row>
    <row r="9" ht="18" customHeight="1">
      <c r="A9" s="16" t="n">
        <v>5</v>
      </c>
      <c r="B9" s="13" t="n">
        <v>451085</v>
      </c>
      <c r="C9" s="15" t="n">
        <v>32833</v>
      </c>
    </row>
    <row r="10" ht="18" customHeight="1">
      <c r="A10" s="16" t="n">
        <v>6</v>
      </c>
      <c r="B10" s="13" t="n">
        <v>457606</v>
      </c>
      <c r="C10" s="15" t="n">
        <v>31466</v>
      </c>
    </row>
    <row r="11" ht="18" customHeight="1">
      <c r="A11" s="16" t="n">
        <v>7</v>
      </c>
      <c r="B11" s="13" t="n"/>
      <c r="C11" s="15" t="n"/>
    </row>
    <row r="12" ht="18" customHeight="1">
      <c r="A12" s="16" t="n">
        <v>8</v>
      </c>
      <c r="B12" s="13" t="n"/>
      <c r="C12" s="15" t="n"/>
    </row>
    <row r="13" ht="18" customHeight="1">
      <c r="A13" s="16" t="n">
        <v>9</v>
      </c>
      <c r="B13" s="13" t="n"/>
      <c r="C13" s="15" t="n"/>
    </row>
    <row r="14" ht="18" customHeight="1">
      <c r="A14" s="16" t="n">
        <v>10</v>
      </c>
      <c r="B14" s="13" t="n"/>
      <c r="C14" s="15" t="n"/>
    </row>
  </sheetData>
  <mergeCells count="3">
    <mergeCell ref="A1:C1"/>
    <mergeCell ref="A3:C3"/>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7"/>
  <sheetViews>
    <sheetView showGridLines="0" zoomScale="100" workbookViewId="0">
      <selection activeCell="A1" sqref="A1"/>
    </sheetView>
  </sheetViews>
  <sheetFormatPr baseColWidth="8" defaultRowHeight="15"/>
  <cols>
    <col width="21.25" customWidth="1" min="1" max="1"/>
    <col width="18.75" customWidth="1" min="2" max="2"/>
    <col width="28.75" customWidth="1" min="3" max="3"/>
    <col width="47.5" customWidth="1" min="4" max="4"/>
    <col width="28.75" customWidth="1" min="5" max="5"/>
  </cols>
  <sheetData>
    <row r="1" ht="25.5" customHeight="1">
      <c r="A1" s="1" t="inlineStr">
        <is>
          <t>Defaults</t>
        </is>
      </c>
    </row>
    <row r="2" ht="31.5" customHeight="1">
      <c r="A2" s="2" t="inlineStr">
        <is>
          <t>One row per fit setting. Change the Value column. The Validation sheet uses its own fixed settings for each reference dataset, so these values never change the reference checks.</t>
        </is>
      </c>
    </row>
    <row r="3" ht="18" customHeight="1">
      <c r="A3" s="5" t="inlineStr">
        <is>
          <t>Fit settings</t>
        </is>
      </c>
    </row>
    <row r="4" ht="18" customHeight="1">
      <c r="A4" s="8" t="inlineStr">
        <is>
          <t>Setting</t>
        </is>
      </c>
      <c r="B4" s="8" t="inlineStr">
        <is>
          <t>Value</t>
        </is>
      </c>
      <c r="C4" s="8" t="inlineStr">
        <is>
          <t>Allowed values</t>
        </is>
      </c>
      <c r="D4" s="8" t="inlineStr">
        <is>
          <t>Field default and why</t>
        </is>
      </c>
      <c r="E4" s="8" t="inlineStr">
        <is>
          <t>Review status</t>
        </is>
      </c>
    </row>
    <row r="5" ht="18" customHeight="1">
      <c r="A5" s="16" t="inlineStr">
        <is>
          <t>Model</t>
        </is>
      </c>
      <c r="B5" s="17" t="inlineStr">
        <is>
          <t>4PL variable slope</t>
        </is>
      </c>
      <c r="C5" s="16" t="inlineStr">
        <is>
          <t>4PL variable slope</t>
        </is>
      </c>
      <c r="D5" s="16" t="inlineStr">
        <is>
          <t>The Prism equation users already report: log(inhibitor) vs. response, variable slope (GraphPad guide).</t>
        </is>
      </c>
      <c r="E5" s="16" t="inlineStr">
        <is>
          <t>Confirm</t>
        </is>
      </c>
    </row>
    <row r="6" ht="18" customHeight="1">
      <c r="A6" s="16" t="inlineStr">
        <is>
          <t>Direction</t>
        </is>
      </c>
      <c r="B6" s="17" t="inlineStr">
        <is>
          <t>Inhibition</t>
        </is>
      </c>
      <c r="C6" s="16" t="inlineStr">
        <is>
          <t>Inhibition / Stimulation</t>
        </is>
      </c>
      <c r="D6" s="16" t="inlineStr">
        <is>
          <t>Inhibition reports % inhibition from 0% to 100%; Stimulation reports % of vehicle/response. Selects whether % inhibition or % of vehicle is the main value reported on Results and Points.</t>
        </is>
      </c>
      <c r="E6" s="16" t="inlineStr">
        <is>
          <t>Resolved</t>
        </is>
      </c>
    </row>
    <row r="7" ht="18" customHeight="1">
      <c r="A7" s="16" t="inlineStr">
        <is>
          <t>Concentration unit</t>
        </is>
      </c>
      <c r="B7" s="17" t="inlineStr">
        <is>
          <t>nM</t>
        </is>
      </c>
      <c r="C7" s="16" t="inlineStr">
        <is>
          <t>M / µM / nM / pM</t>
        </is>
      </c>
      <c r="D7" s="16" t="inlineStr">
        <is>
          <t>X is fitted as log10 of concentration. The IC50 is reported in this unit. Changes labels only.</t>
        </is>
      </c>
      <c r="E7" s="16" t="inlineStr">
        <is>
          <t>Resolved</t>
        </is>
      </c>
    </row>
    <row r="8" ht="18" customHeight="1">
      <c r="A8" s="16" t="inlineStr">
        <is>
          <t>Zero-concentration wells</t>
        </is>
      </c>
      <c r="B8" s="17" t="inlineStr">
        <is>
          <t>Top plateau</t>
        </is>
      </c>
      <c r="C8" s="16" t="inlineStr">
        <is>
          <t>Top plateau / Exclude</t>
        </is>
      </c>
      <c r="D8" s="16" t="inlineStr">
        <is>
          <t>The zero dose is fitted through the concentration form, so no placeholder is needed.</t>
        </is>
      </c>
      <c r="E8" s="16" t="inlineStr">
        <is>
          <t>Review: whether zero wells should be used by default</t>
        </is>
      </c>
    </row>
    <row r="9" ht="18" customHeight="1">
      <c r="A9" s="16" t="inlineStr">
        <is>
          <t>Normalize to controls</t>
        </is>
      </c>
      <c r="B9" s="17" t="inlineStr">
        <is>
          <t>On</t>
        </is>
      </c>
      <c r="C9" s="16" t="inlineStr">
        <is>
          <t>On / Off</t>
        </is>
      </c>
      <c r="D9" s="16" t="inlineStr">
        <is>
          <t>% inhibition = 100 x (mean Vehicle - Y) / (mean Vehicle - mean Background). Set to Off to fit raw instrument signal.</t>
        </is>
      </c>
      <c r="E9" s="16" t="inlineStr">
        <is>
          <t>Resolved: reported as % inhibition for inhibition assays, % of vehicle for stimulation</t>
        </is>
      </c>
    </row>
    <row r="10" ht="18" customHeight="1">
      <c r="A10" s="16" t="inlineStr">
        <is>
          <t>Top</t>
        </is>
      </c>
      <c r="B10" s="17" t="inlineStr">
        <is>
          <t>Free</t>
        </is>
      </c>
      <c r="C10" s="16" t="inlineStr">
        <is>
          <t>Free / a number</t>
        </is>
      </c>
      <c r="D10" s="16" t="inlineStr">
        <is>
          <t>Prism default for the variable-slope fit. Enter a number to fix Top.</t>
        </is>
      </c>
      <c r="E10" s="16" t="inlineStr">
        <is>
          <t>Review: whether to fix at 100 when normalized</t>
        </is>
      </c>
    </row>
    <row r="11" ht="18" customHeight="1">
      <c r="A11" s="16" t="inlineStr">
        <is>
          <t>Bottom</t>
        </is>
      </c>
      <c r="B11" s="17" t="inlineStr">
        <is>
          <t>Free</t>
        </is>
      </c>
      <c r="C11" s="16" t="inlineStr">
        <is>
          <t>Free / a number</t>
        </is>
      </c>
      <c r="D11" s="16" t="inlineStr">
        <is>
          <t>GraphPad suggests constraining Bottom to 0 when the basal signal has been subtracted. Enter a number to fix it.</t>
        </is>
      </c>
      <c r="E11" s="16" t="inlineStr">
        <is>
          <t>Review: whether to fix at 0 when normalized with a full-kill control</t>
        </is>
      </c>
    </row>
    <row r="12" ht="18" customHeight="1">
      <c r="A12" s="16" t="inlineStr">
        <is>
          <t>Hill slope</t>
        </is>
      </c>
      <c r="B12" s="17" t="inlineStr">
        <is>
          <t>Free</t>
        </is>
      </c>
      <c r="C12" s="16" t="inlineStr">
        <is>
          <t>Free / a number</t>
        </is>
      </c>
      <c r="D12" s="16" t="inlineStr">
        <is>
          <t>GraphPad suggests fixing the Hill slope at 1.0 or -1.0 only with few points. Enter a number to fix it.</t>
        </is>
      </c>
      <c r="E12" s="16" t="inlineStr">
        <is>
          <t>Resolved</t>
        </is>
      </c>
    </row>
    <row r="13" ht="18" customHeight="1">
      <c r="A13" s="16" t="inlineStr">
        <is>
          <t>Replicates</t>
        </is>
      </c>
      <c r="B13" s="17" t="inlineStr">
        <is>
          <t>Each replicate</t>
        </is>
      </c>
      <c r="C13" s="16" t="inlineStr">
        <is>
          <t>Each replicate / Means</t>
        </is>
      </c>
      <c r="D13" s="16" t="inlineStr">
        <is>
          <t>Prism's default: each replicate is its own point. Means fits one point per concentration.</t>
        </is>
      </c>
      <c r="E13" s="16" t="inlineStr">
        <is>
          <t>Resolved</t>
        </is>
      </c>
    </row>
    <row r="14" ht="18" customHeight="1">
      <c r="A14" s="16" t="inlineStr">
        <is>
          <t>Weighting</t>
        </is>
      </c>
      <c r="B14" s="17" t="inlineStr">
        <is>
          <t>None</t>
        </is>
      </c>
      <c r="C14" s="16" t="inlineStr">
        <is>
          <t>None / 1/Y^2</t>
        </is>
      </c>
      <c r="D14" s="16" t="inlineStr">
        <is>
          <t>Prism's default is unweighted least squares. 1/Y^2 weights low responses more heavily.</t>
        </is>
      </c>
      <c r="E14" s="16" t="inlineStr">
        <is>
          <t>Resolved</t>
        </is>
      </c>
    </row>
    <row r="15" ht="18" customHeight="1">
      <c r="A15" s="16" t="inlineStr">
        <is>
          <t>Outliers</t>
        </is>
      </c>
      <c r="B15" s="17" t="inlineStr">
        <is>
          <t>Flag only</t>
        </is>
      </c>
      <c r="C15" s="16" t="inlineStr">
        <is>
          <t>Flag only</t>
        </is>
      </c>
      <c r="D15" s="16" t="inlineStr">
        <is>
          <t>No automatic removal. Wells with a residual above the threshold in the notebook rules are flagged; exclude them in Plate Data.</t>
        </is>
      </c>
      <c r="E15" s="16" t="inlineStr">
        <is>
          <t>Review: the threshold</t>
        </is>
      </c>
    </row>
    <row r="16" ht="18" customHeight="1">
      <c r="A16" s="16" t="inlineStr">
        <is>
          <t>Confidence level</t>
        </is>
      </c>
      <c r="B16" s="17" t="inlineStr">
        <is>
          <t>95</t>
        </is>
      </c>
      <c r="C16" s="16" t="inlineStr">
        <is>
          <t>90 / 95 / 99</t>
        </is>
      </c>
      <c r="D16" s="16" t="inlineStr">
        <is>
          <t>Wald interval on LogIC50 (t, residual df), back-transformed to IC50, so it is asymmetric in concentration. Profile-likelihood intervals are not used.</t>
        </is>
      </c>
      <c r="E16" s="16" t="inlineStr">
        <is>
          <t>Resolved: Wald-on-log10(IC50) kept for this release; profile-likelihood intervals are a possible future improvement, not pursued here.</t>
        </is>
      </c>
    </row>
    <row r="17" ht="18" customHeight="1">
      <c r="A17" s="16" t="inlineStr">
        <is>
          <t>Fit-quality flags</t>
        </is>
      </c>
      <c r="B17" s="17" t="inlineStr">
        <is>
          <t>Default thresholds</t>
        </is>
      </c>
      <c r="C17" s="16" t="inlineStr">
        <is>
          <t>Default thresholds</t>
        </is>
      </c>
      <c r="D17" s="16" t="inlineStr">
        <is>
          <t>Field heuristics: IC50 outside the tested range; |Hill| below 0.3 or above 5; fewer than two concentrations on one side of the IC50. Thresholds are in the notebook rules.</t>
        </is>
      </c>
      <c r="E17" s="16" t="inlineStr">
        <is>
          <t>Heuristic default, not a universal standard</t>
        </is>
      </c>
    </row>
  </sheetData>
  <mergeCells count="3">
    <mergeCell ref="A2:E2"/>
    <mergeCell ref="A1:E1"/>
    <mergeCell ref="A3:E3"/>
  </mergeCells>
  <dataValidations count="10">
    <dataValidation sqref="B5" showDropDown="0" showInputMessage="0" showErrorMessage="0" allowBlank="0" type="list">
      <formula1>"4PL variable slope"</formula1>
    </dataValidation>
    <dataValidation sqref="B6" showDropDown="0" showInputMessage="0" showErrorMessage="0" allowBlank="0" type="list">
      <formula1>"Inhibition,Stimulation"</formula1>
    </dataValidation>
    <dataValidation sqref="B7" showDropDown="0" showInputMessage="0" showErrorMessage="0" allowBlank="0" type="list">
      <formula1>"M,µM,nM,pM"</formula1>
    </dataValidation>
    <dataValidation sqref="B8" showDropDown="0" showInputMessage="0" showErrorMessage="0" allowBlank="0" type="list">
      <formula1>"Top plateau,Exclude"</formula1>
    </dataValidation>
    <dataValidation sqref="B9" showDropDown="0" showInputMessage="0" showErrorMessage="0" allowBlank="0" type="list">
      <formula1>"On,Off"</formula1>
    </dataValidation>
    <dataValidation sqref="B13" showDropDown="0" showInputMessage="0" showErrorMessage="0" allowBlank="0" type="list">
      <formula1>"Each replicate,Means"</formula1>
    </dataValidation>
    <dataValidation sqref="B14" showDropDown="0" showInputMessage="0" showErrorMessage="0" allowBlank="0" type="list">
      <formula1>"None,1/Y^2"</formula1>
    </dataValidation>
    <dataValidation sqref="B15" showDropDown="0" showInputMessage="0" showErrorMessage="0" allowBlank="0" type="list">
      <formula1>"Flag only"</formula1>
    </dataValidation>
    <dataValidation sqref="B16" showDropDown="0" showInputMessage="0" showErrorMessage="0" allowBlank="0" type="list">
      <formula1>"90,95,99"</formula1>
    </dataValidation>
    <dataValidation sqref="B17" showDropDown="0" showInputMessage="0" showErrorMessage="0" allowBlank="0" type="list">
      <formula1>"Default thresholds"</formula1>
    </dataValidation>
  </dataValidations>
  <pageMargins left="0.75" right="0.75" top="1" bottom="1" header="0.5" footer="0.5"/>
</worksheet>
</file>

<file path=xl/worksheets/sheet5.xml><?xml version="1.0" encoding="utf-8"?>
<s:worksheet xmlns:s="http://schemas.openxmlformats.org/spreadsheetml/2006/main">
  <s:sheetPr>
    <s:outlinePr summaryBelow="1" summaryRight="1"/>
    <s:pageSetUpPr/>
  </s:sheetPr>
  <s:dimension ref="A1:K100"/>
  <s:sheetViews>
    <s:sheetView showGridLines="0" zoomScale="100" workbookViewId="0">
      <s:selection activeCell="A1" sqref="A1"/>
    </s:sheetView>
  </s:sheetViews>
  <s:sheetFormatPr baseColWidth="8" defaultRowHeight="15"/>
  <s:cols>
    <s:col width="11.25" customWidth="1" min="1" max="1"/>
    <s:col width="13.75" customWidth="1" min="2" max="2"/>
    <s:col width="16.25" customWidth="1" min="3" max="3"/>
    <s:col width="11.25" customWidth="1" min="4" max="4"/>
    <s:col width="13.75" customWidth="1" min="5" max="5"/>
    <s:col width="13.75" customWidth="1" min="6" max="6"/>
    <s:col width="13.75" customWidth="1" min="7" max="7"/>
    <s:col width="13.75" customWidth="1" min="8" max="8"/>
    <s:col width="13.75" customWidth="1" min="9" max="9"/>
    <s:col width="13.75" customWidth="1" min="10" max="10"/>
    <s:col width="13.75" customWidth="1" min="11" max="11"/>
  </s:cols>
  <s:sheetData>
    <s:row r="1" ht="25.5" customHeight="1">
      <s:c r="A1" s="1" t="inlineStr">
        <s:is>
          <s:t>Points</s:t>
        </s:is>
      </s:c>
    </s:row>
    <s:row r="2" ht="31.5" customHeight="1">
      <s:c r="A2" s="2" t="inlineStr">
        <s:is>
          <s:t>One row per well. Written by Python on every run: the normalized responses, the fitted value, the residual and its flag. Excluded wells are listed but not fitted.</s:t>
        </s:is>
      </s:c>
    </s:row>
    <s:row r="3" ht="18" customHeight="1"/>
    <s:row r="4" ht="18" customHeight="1">
      <s:c r="A4" s="5" t="inlineStr">
        <s:is>
          <s:t>Wells</s:t>
        </s:is>
      </s:c>
    </s:row>
    <s:row r="5" ht="24" customHeight="1">
      <s:c r="A5" s="3" cm="1">
        <s:f t="array" ref="A5:K100">_xldudf_BF_OUTPUT("points")</s:f>
      </s:c>
      <s:c r="B5" s="3"/>
      <s:c r="C5" s="3"/>
      <s:c r="D5" s="3"/>
      <s:c r="E5" s="3"/>
      <s:c r="F5" s="3"/>
      <s:c r="G5" s="3"/>
      <s:c r="H5" s="3"/>
      <s:c r="I5" s="3"/>
      <s:c r="J5" s="3"/>
      <s:c r="K5" s="3"/>
    </s:row>
    <s:row r="6" ht="18" customHeight="1">
      <s:c r="A6" s="18"/>
      <s:c r="B6" s="10"/>
      <s:c r="C6" s="10"/>
      <s:c r="D6" s="18"/>
      <s:c r="E6" s="10"/>
      <s:c r="F6" s="10"/>
      <s:c r="G6" s="10"/>
      <s:c r="H6" s="10"/>
      <s:c r="I6" s="10"/>
      <s:c r="J6" s="6"/>
      <s:c r="K6" s="6"/>
    </s:row>
    <s:row r="7" ht="18" customHeight="1">
      <s:c r="A7" s="18"/>
      <s:c r="B7" s="10"/>
      <s:c r="C7" s="10"/>
      <s:c r="D7" s="18"/>
      <s:c r="E7" s="10"/>
      <s:c r="F7" s="10"/>
      <s:c r="G7" s="10"/>
      <s:c r="H7" s="10"/>
      <s:c r="I7" s="10"/>
      <s:c r="J7" s="6"/>
      <s:c r="K7" s="6"/>
    </s:row>
    <s:row r="8" ht="18" customHeight="1">
      <s:c r="A8" s="18"/>
      <s:c r="B8" s="10"/>
      <s:c r="C8" s="10"/>
      <s:c r="D8" s="18"/>
      <s:c r="E8" s="10"/>
      <s:c r="F8" s="10"/>
      <s:c r="G8" s="10"/>
      <s:c r="H8" s="10"/>
      <s:c r="I8" s="10"/>
      <s:c r="J8" s="6"/>
      <s:c r="K8" s="6"/>
    </s:row>
    <s:row r="9" ht="18" customHeight="1">
      <s:c r="A9" s="18"/>
      <s:c r="B9" s="10"/>
      <s:c r="C9" s="10"/>
      <s:c r="D9" s="18"/>
      <s:c r="E9" s="10"/>
      <s:c r="F9" s="10"/>
      <s:c r="G9" s="10"/>
      <s:c r="H9" s="10"/>
      <s:c r="I9" s="10"/>
      <s:c r="J9" s="6"/>
      <s:c r="K9" s="6"/>
    </s:row>
    <s:row r="10" ht="18" customHeight="1">
      <s:c r="A10" s="18"/>
      <s:c r="B10" s="10"/>
      <s:c r="C10" s="10"/>
      <s:c r="D10" s="18"/>
      <s:c r="E10" s="10"/>
      <s:c r="F10" s="10"/>
      <s:c r="G10" s="10"/>
      <s:c r="H10" s="10"/>
      <s:c r="I10" s="10"/>
      <s:c r="J10" s="6"/>
      <s:c r="K10" s="6"/>
    </s:row>
    <s:row r="11" ht="18" customHeight="1">
      <s:c r="A11" s="18"/>
      <s:c r="B11" s="10"/>
      <s:c r="C11" s="10"/>
      <s:c r="D11" s="18"/>
      <s:c r="E11" s="10"/>
      <s:c r="F11" s="10"/>
      <s:c r="G11" s="10"/>
      <s:c r="H11" s="10"/>
      <s:c r="I11" s="10"/>
      <s:c r="J11" s="6"/>
      <s:c r="K11" s="6"/>
    </s:row>
    <s:row r="12" ht="18" customHeight="1">
      <s:c r="A12" s="18"/>
      <s:c r="B12" s="10"/>
      <s:c r="C12" s="10"/>
      <s:c r="D12" s="18"/>
      <s:c r="E12" s="10"/>
      <s:c r="F12" s="10"/>
      <s:c r="G12" s="10"/>
      <s:c r="H12" s="10"/>
      <s:c r="I12" s="10"/>
      <s:c r="J12" s="6"/>
      <s:c r="K12" s="6"/>
    </s:row>
    <s:row r="13" ht="18" customHeight="1">
      <s:c r="A13" s="18"/>
      <s:c r="B13" s="10"/>
      <s:c r="C13" s="10"/>
      <s:c r="D13" s="18"/>
      <s:c r="E13" s="10"/>
      <s:c r="F13" s="10"/>
      <s:c r="G13" s="10"/>
      <s:c r="H13" s="10"/>
      <s:c r="I13" s="10"/>
      <s:c r="J13" s="6"/>
      <s:c r="K13" s="6"/>
    </s:row>
    <s:row r="14" ht="18" customHeight="1">
      <s:c r="A14" s="18"/>
      <s:c r="B14" s="10"/>
      <s:c r="C14" s="10"/>
      <s:c r="D14" s="18"/>
      <s:c r="E14" s="10"/>
      <s:c r="F14" s="10"/>
      <s:c r="G14" s="10"/>
      <s:c r="H14" s="10"/>
      <s:c r="I14" s="10"/>
      <s:c r="J14" s="6"/>
      <s:c r="K14" s="6"/>
    </s:row>
    <s:row r="15" ht="18" customHeight="1">
      <s:c r="A15" s="18"/>
      <s:c r="B15" s="10"/>
      <s:c r="C15" s="10"/>
      <s:c r="D15" s="18"/>
      <s:c r="E15" s="10"/>
      <s:c r="F15" s="10"/>
      <s:c r="G15" s="10"/>
      <s:c r="H15" s="10"/>
      <s:c r="I15" s="10"/>
      <s:c r="J15" s="6"/>
      <s:c r="K15" s="6"/>
    </s:row>
    <s:row r="16" ht="18" customHeight="1">
      <s:c r="A16" s="18"/>
      <s:c r="B16" s="10"/>
      <s:c r="C16" s="10"/>
      <s:c r="D16" s="18"/>
      <s:c r="E16" s="10"/>
      <s:c r="F16" s="10"/>
      <s:c r="G16" s="10"/>
      <s:c r="H16" s="10"/>
      <s:c r="I16" s="10"/>
      <s:c r="J16" s="6"/>
      <s:c r="K16" s="6"/>
    </s:row>
    <s:row r="17" ht="18" customHeight="1">
      <s:c r="A17" s="18"/>
      <s:c r="B17" s="10"/>
      <s:c r="C17" s="10"/>
      <s:c r="D17" s="18"/>
      <s:c r="E17" s="10"/>
      <s:c r="F17" s="10"/>
      <s:c r="G17" s="10"/>
      <s:c r="H17" s="10"/>
      <s:c r="I17" s="10"/>
      <s:c r="J17" s="6"/>
      <s:c r="K17" s="6"/>
    </s:row>
    <s:row r="18" ht="18" customHeight="1">
      <s:c r="A18" s="18"/>
      <s:c r="B18" s="10"/>
      <s:c r="C18" s="10"/>
      <s:c r="D18" s="18"/>
      <s:c r="E18" s="10"/>
      <s:c r="F18" s="10"/>
      <s:c r="G18" s="10"/>
      <s:c r="H18" s="10"/>
      <s:c r="I18" s="10"/>
      <s:c r="J18" s="6"/>
      <s:c r="K18" s="6"/>
    </s:row>
    <s:row r="19" ht="18" customHeight="1">
      <s:c r="A19" s="18"/>
      <s:c r="B19" s="10"/>
      <s:c r="C19" s="10"/>
      <s:c r="D19" s="18"/>
      <s:c r="E19" s="10"/>
      <s:c r="F19" s="10"/>
      <s:c r="G19" s="10"/>
      <s:c r="H19" s="10"/>
      <s:c r="I19" s="10"/>
      <s:c r="J19" s="6"/>
      <s:c r="K19" s="6"/>
    </s:row>
    <s:row r="20" ht="18" customHeight="1">
      <s:c r="A20" s="18"/>
      <s:c r="B20" s="10"/>
      <s:c r="C20" s="10"/>
      <s:c r="D20" s="18"/>
      <s:c r="E20" s="10"/>
      <s:c r="F20" s="10"/>
      <s:c r="G20" s="10"/>
      <s:c r="H20" s="10"/>
      <s:c r="I20" s="10"/>
      <s:c r="J20" s="6"/>
      <s:c r="K20" s="6"/>
    </s:row>
    <s:row r="21" ht="18" customHeight="1">
      <s:c r="A21" s="18"/>
      <s:c r="B21" s="10"/>
      <s:c r="C21" s="10"/>
      <s:c r="D21" s="18"/>
      <s:c r="E21" s="10"/>
      <s:c r="F21" s="10"/>
      <s:c r="G21" s="10"/>
      <s:c r="H21" s="10"/>
      <s:c r="I21" s="10"/>
      <s:c r="J21" s="6"/>
      <s:c r="K21" s="6"/>
    </s:row>
    <s:row r="22" ht="18" customHeight="1">
      <s:c r="A22" s="18"/>
      <s:c r="B22" s="10"/>
      <s:c r="C22" s="10"/>
      <s:c r="D22" s="18"/>
      <s:c r="E22" s="10"/>
      <s:c r="F22" s="10"/>
      <s:c r="G22" s="10"/>
      <s:c r="H22" s="10"/>
      <s:c r="I22" s="10"/>
      <s:c r="J22" s="6"/>
      <s:c r="K22" s="6"/>
    </s:row>
    <s:row r="23" ht="18" customHeight="1">
      <s:c r="A23" s="18"/>
      <s:c r="B23" s="10"/>
      <s:c r="C23" s="10"/>
      <s:c r="D23" s="18"/>
      <s:c r="E23" s="10"/>
      <s:c r="F23" s="10"/>
      <s:c r="G23" s="10"/>
      <s:c r="H23" s="10"/>
      <s:c r="I23" s="10"/>
      <s:c r="J23" s="6"/>
      <s:c r="K23" s="6"/>
    </s:row>
    <s:row r="24" ht="18" customHeight="1">
      <s:c r="A24" s="18"/>
      <s:c r="B24" s="10"/>
      <s:c r="C24" s="10"/>
      <s:c r="D24" s="18"/>
      <s:c r="E24" s="10"/>
      <s:c r="F24" s="10"/>
      <s:c r="G24" s="10"/>
      <s:c r="H24" s="10"/>
      <s:c r="I24" s="10"/>
      <s:c r="J24" s="6"/>
      <s:c r="K24" s="6"/>
    </s:row>
    <s:row r="25" ht="18" customHeight="1">
      <s:c r="A25" s="18"/>
      <s:c r="B25" s="10"/>
      <s:c r="C25" s="10"/>
      <s:c r="D25" s="18"/>
      <s:c r="E25" s="10"/>
      <s:c r="F25" s="10"/>
      <s:c r="G25" s="10"/>
      <s:c r="H25" s="10"/>
      <s:c r="I25" s="10"/>
      <s:c r="J25" s="6"/>
      <s:c r="K25" s="6"/>
    </s:row>
    <s:row r="26" ht="18" customHeight="1">
      <s:c r="A26" s="18"/>
      <s:c r="B26" s="10"/>
      <s:c r="C26" s="10"/>
      <s:c r="D26" s="18"/>
      <s:c r="E26" s="10"/>
      <s:c r="F26" s="10"/>
      <s:c r="G26" s="10"/>
      <s:c r="H26" s="10"/>
      <s:c r="I26" s="10"/>
      <s:c r="J26" s="6"/>
      <s:c r="K26" s="6"/>
    </s:row>
    <s:row r="27" ht="18" customHeight="1">
      <s:c r="A27" s="18"/>
      <s:c r="B27" s="10"/>
      <s:c r="C27" s="10"/>
      <s:c r="D27" s="18"/>
      <s:c r="E27" s="10"/>
      <s:c r="F27" s="10"/>
      <s:c r="G27" s="10"/>
      <s:c r="H27" s="10"/>
      <s:c r="I27" s="10"/>
      <s:c r="J27" s="6"/>
      <s:c r="K27" s="6"/>
    </s:row>
    <s:row r="28" ht="18" customHeight="1">
      <s:c r="A28" s="18"/>
      <s:c r="B28" s="10"/>
      <s:c r="C28" s="10"/>
      <s:c r="D28" s="18"/>
      <s:c r="E28" s="10"/>
      <s:c r="F28" s="10"/>
      <s:c r="G28" s="10"/>
      <s:c r="H28" s="10"/>
      <s:c r="I28" s="10"/>
      <s:c r="J28" s="6"/>
      <s:c r="K28" s="6"/>
    </s:row>
    <s:row r="29" ht="18" customHeight="1">
      <s:c r="A29" s="18"/>
      <s:c r="B29" s="10"/>
      <s:c r="C29" s="10"/>
      <s:c r="D29" s="18"/>
      <s:c r="E29" s="10"/>
      <s:c r="F29" s="10"/>
      <s:c r="G29" s="10"/>
      <s:c r="H29" s="10"/>
      <s:c r="I29" s="10"/>
      <s:c r="J29" s="6"/>
      <s:c r="K29" s="6"/>
    </s:row>
    <s:row r="30" ht="18" customHeight="1">
      <s:c r="A30" s="18"/>
      <s:c r="B30" s="10"/>
      <s:c r="C30" s="10"/>
      <s:c r="D30" s="18"/>
      <s:c r="E30" s="10"/>
      <s:c r="F30" s="10"/>
      <s:c r="G30" s="10"/>
      <s:c r="H30" s="10"/>
      <s:c r="I30" s="10"/>
      <s:c r="J30" s="6"/>
      <s:c r="K30" s="6"/>
    </s:row>
    <s:row r="31" ht="18" customHeight="1">
      <s:c r="A31" s="18"/>
      <s:c r="B31" s="10"/>
      <s:c r="C31" s="10"/>
      <s:c r="D31" s="18"/>
      <s:c r="E31" s="10"/>
      <s:c r="F31" s="10"/>
      <s:c r="G31" s="10"/>
      <s:c r="H31" s="10"/>
      <s:c r="I31" s="10"/>
      <s:c r="J31" s="6"/>
      <s:c r="K31" s="6"/>
    </s:row>
    <s:row r="32" ht="18" customHeight="1">
      <s:c r="A32" s="18"/>
      <s:c r="B32" s="10"/>
      <s:c r="C32" s="10"/>
      <s:c r="D32" s="18"/>
      <s:c r="E32" s="10"/>
      <s:c r="F32" s="10"/>
      <s:c r="G32" s="10"/>
      <s:c r="H32" s="10"/>
      <s:c r="I32" s="10"/>
      <s:c r="J32" s="6"/>
      <s:c r="K32" s="6"/>
    </s:row>
    <s:row r="33" ht="18" customHeight="1">
      <s:c r="A33" s="18"/>
      <s:c r="B33" s="10"/>
      <s:c r="C33" s="10"/>
      <s:c r="D33" s="18"/>
      <s:c r="E33" s="10"/>
      <s:c r="F33" s="10"/>
      <s:c r="G33" s="10"/>
      <s:c r="H33" s="10"/>
      <s:c r="I33" s="10"/>
      <s:c r="J33" s="6"/>
      <s:c r="K33" s="6"/>
    </s:row>
    <s:row r="34" ht="18" customHeight="1">
      <s:c r="A34" s="18"/>
      <s:c r="B34" s="10"/>
      <s:c r="C34" s="10"/>
      <s:c r="D34" s="18"/>
      <s:c r="E34" s="10"/>
      <s:c r="F34" s="10"/>
      <s:c r="G34" s="10"/>
      <s:c r="H34" s="10"/>
      <s:c r="I34" s="10"/>
      <s:c r="J34" s="6"/>
      <s:c r="K34" s="6"/>
    </s:row>
    <s:row r="35" ht="18" customHeight="1">
      <s:c r="A35" s="18"/>
      <s:c r="B35" s="10"/>
      <s:c r="C35" s="10"/>
      <s:c r="D35" s="18"/>
      <s:c r="E35" s="10"/>
      <s:c r="F35" s="10"/>
      <s:c r="G35" s="10"/>
      <s:c r="H35" s="10"/>
      <s:c r="I35" s="10"/>
      <s:c r="J35" s="6"/>
      <s:c r="K35" s="6"/>
    </s:row>
    <s:row r="36" ht="18" customHeight="1">
      <s:c r="A36" s="18"/>
      <s:c r="B36" s="10"/>
      <s:c r="C36" s="10"/>
      <s:c r="D36" s="18"/>
      <s:c r="E36" s="10"/>
      <s:c r="F36" s="10"/>
      <s:c r="G36" s="10"/>
      <s:c r="H36" s="10"/>
      <s:c r="I36" s="10"/>
      <s:c r="J36" s="6"/>
      <s:c r="K36" s="6"/>
    </s:row>
    <s:row r="37" ht="18" customHeight="1">
      <s:c r="A37" s="18"/>
      <s:c r="B37" s="10"/>
      <s:c r="C37" s="10"/>
      <s:c r="D37" s="18"/>
      <s:c r="E37" s="10"/>
      <s:c r="F37" s="10"/>
      <s:c r="G37" s="10"/>
      <s:c r="H37" s="10"/>
      <s:c r="I37" s="10"/>
      <s:c r="J37" s="6"/>
      <s:c r="K37" s="6"/>
    </s:row>
    <s:row r="38" ht="18" customHeight="1">
      <s:c r="A38" s="18"/>
      <s:c r="B38" s="10"/>
      <s:c r="C38" s="10"/>
      <s:c r="D38" s="18"/>
      <s:c r="E38" s="10"/>
      <s:c r="F38" s="10"/>
      <s:c r="G38" s="10"/>
      <s:c r="H38" s="10"/>
      <s:c r="I38" s="10"/>
      <s:c r="J38" s="6"/>
      <s:c r="K38" s="6"/>
    </s:row>
    <s:row r="39" ht="18" customHeight="1">
      <s:c r="A39" s="18"/>
      <s:c r="B39" s="10"/>
      <s:c r="C39" s="10"/>
      <s:c r="D39" s="18"/>
      <s:c r="E39" s="10"/>
      <s:c r="F39" s="10"/>
      <s:c r="G39" s="10"/>
      <s:c r="H39" s="10"/>
      <s:c r="I39" s="10"/>
      <s:c r="J39" s="6"/>
      <s:c r="K39" s="6"/>
    </s:row>
    <s:row r="40" ht="18" customHeight="1">
      <s:c r="A40" s="18"/>
      <s:c r="B40" s="10"/>
      <s:c r="C40" s="10"/>
      <s:c r="D40" s="18"/>
      <s:c r="E40" s="10"/>
      <s:c r="F40" s="10"/>
      <s:c r="G40" s="10"/>
      <s:c r="H40" s="10"/>
      <s:c r="I40" s="10"/>
      <s:c r="J40" s="6"/>
      <s:c r="K40" s="6"/>
    </s:row>
    <s:row r="41" ht="18" customHeight="1">
      <s:c r="A41" s="18"/>
      <s:c r="B41" s="10"/>
      <s:c r="C41" s="10"/>
      <s:c r="D41" s="18"/>
      <s:c r="E41" s="10"/>
      <s:c r="F41" s="10"/>
      <s:c r="G41" s="10"/>
      <s:c r="H41" s="10"/>
      <s:c r="I41" s="10"/>
      <s:c r="J41" s="6"/>
      <s:c r="K41" s="6"/>
    </s:row>
    <s:row r="42" ht="18" customHeight="1">
      <s:c r="A42" s="18"/>
      <s:c r="B42" s="10"/>
      <s:c r="C42" s="10"/>
      <s:c r="D42" s="18"/>
      <s:c r="E42" s="10"/>
      <s:c r="F42" s="10"/>
      <s:c r="G42" s="10"/>
      <s:c r="H42" s="10"/>
      <s:c r="I42" s="10"/>
      <s:c r="J42" s="6"/>
      <s:c r="K42" s="6"/>
    </s:row>
    <s:row r="43" ht="18" customHeight="1">
      <s:c r="A43" s="18"/>
      <s:c r="B43" s="10"/>
      <s:c r="C43" s="10"/>
      <s:c r="D43" s="18"/>
      <s:c r="E43" s="10"/>
      <s:c r="F43" s="10"/>
      <s:c r="G43" s="10"/>
      <s:c r="H43" s="10"/>
      <s:c r="I43" s="10"/>
      <s:c r="J43" s="6"/>
      <s:c r="K43" s="6"/>
    </s:row>
    <s:row r="44" ht="18" customHeight="1">
      <s:c r="A44" s="18"/>
      <s:c r="B44" s="10"/>
      <s:c r="C44" s="10"/>
      <s:c r="D44" s="18"/>
      <s:c r="E44" s="10"/>
      <s:c r="F44" s="10"/>
      <s:c r="G44" s="10"/>
      <s:c r="H44" s="10"/>
      <s:c r="I44" s="10"/>
      <s:c r="J44" s="6"/>
      <s:c r="K44" s="6"/>
    </s:row>
    <s:row r="45" ht="18" customHeight="1">
      <s:c r="A45" s="18"/>
      <s:c r="B45" s="10"/>
      <s:c r="C45" s="10"/>
      <s:c r="D45" s="18"/>
      <s:c r="E45" s="10"/>
      <s:c r="F45" s="10"/>
      <s:c r="G45" s="10"/>
      <s:c r="H45" s="10"/>
      <s:c r="I45" s="10"/>
      <s:c r="J45" s="6"/>
      <s:c r="K45" s="6"/>
    </s:row>
    <s:row r="46" ht="18" customHeight="1">
      <s:c r="A46" s="18"/>
      <s:c r="B46" s="10"/>
      <s:c r="C46" s="10"/>
      <s:c r="D46" s="18"/>
      <s:c r="E46" s="10"/>
      <s:c r="F46" s="10"/>
      <s:c r="G46" s="10"/>
      <s:c r="H46" s="10"/>
      <s:c r="I46" s="10"/>
      <s:c r="J46" s="6"/>
      <s:c r="K46" s="6"/>
    </s:row>
    <s:row r="47" ht="18" customHeight="1">
      <s:c r="A47" s="18"/>
      <s:c r="B47" s="10"/>
      <s:c r="C47" s="10"/>
      <s:c r="D47" s="18"/>
      <s:c r="E47" s="10"/>
      <s:c r="F47" s="10"/>
      <s:c r="G47" s="10"/>
      <s:c r="H47" s="10"/>
      <s:c r="I47" s="10"/>
      <s:c r="J47" s="6"/>
      <s:c r="K47" s="6"/>
    </s:row>
    <s:row r="48" ht="18" customHeight="1">
      <s:c r="A48" s="18"/>
      <s:c r="B48" s="10"/>
      <s:c r="C48" s="10"/>
      <s:c r="D48" s="18"/>
      <s:c r="E48" s="10"/>
      <s:c r="F48" s="10"/>
      <s:c r="G48" s="10"/>
      <s:c r="H48" s="10"/>
      <s:c r="I48" s="10"/>
      <s:c r="J48" s="6"/>
      <s:c r="K48" s="6"/>
    </s:row>
    <s:row r="49" ht="18" customHeight="1">
      <s:c r="A49" s="18"/>
      <s:c r="B49" s="10"/>
      <s:c r="C49" s="10"/>
      <s:c r="D49" s="18"/>
      <s:c r="E49" s="10"/>
      <s:c r="F49" s="10"/>
      <s:c r="G49" s="10"/>
      <s:c r="H49" s="10"/>
      <s:c r="I49" s="10"/>
      <s:c r="J49" s="6"/>
      <s:c r="K49" s="6"/>
    </s:row>
    <s:row r="50" ht="18" customHeight="1">
      <s:c r="A50" s="18"/>
      <s:c r="B50" s="10"/>
      <s:c r="C50" s="10"/>
      <s:c r="D50" s="18"/>
      <s:c r="E50" s="10"/>
      <s:c r="F50" s="10"/>
      <s:c r="G50" s="10"/>
      <s:c r="H50" s="10"/>
      <s:c r="I50" s="10"/>
      <s:c r="J50" s="6"/>
      <s:c r="K50" s="6"/>
    </s:row>
    <s:row r="51" ht="18" customHeight="1">
      <s:c r="A51" s="18"/>
      <s:c r="B51" s="10"/>
      <s:c r="C51" s="10"/>
      <s:c r="D51" s="18"/>
      <s:c r="E51" s="10"/>
      <s:c r="F51" s="10"/>
      <s:c r="G51" s="10"/>
      <s:c r="H51" s="10"/>
      <s:c r="I51" s="10"/>
      <s:c r="J51" s="6"/>
      <s:c r="K51" s="6"/>
    </s:row>
    <s:row r="52" ht="18" customHeight="1">
      <s:c r="A52" s="18"/>
      <s:c r="B52" s="10"/>
      <s:c r="C52" s="10"/>
      <s:c r="D52" s="18"/>
      <s:c r="E52" s="10"/>
      <s:c r="F52" s="10"/>
      <s:c r="G52" s="10"/>
      <s:c r="H52" s="10"/>
      <s:c r="I52" s="10"/>
      <s:c r="J52" s="6"/>
      <s:c r="K52" s="6"/>
    </s:row>
    <s:row r="53" ht="18" customHeight="1">
      <s:c r="A53" s="18"/>
      <s:c r="B53" s="10"/>
      <s:c r="C53" s="10"/>
      <s:c r="D53" s="18"/>
      <s:c r="E53" s="10"/>
      <s:c r="F53" s="10"/>
      <s:c r="G53" s="10"/>
      <s:c r="H53" s="10"/>
      <s:c r="I53" s="10"/>
      <s:c r="J53" s="6"/>
      <s:c r="K53" s="6"/>
    </s:row>
    <s:row r="54" ht="18" customHeight="1">
      <s:c r="A54" s="18"/>
      <s:c r="B54" s="10"/>
      <s:c r="C54" s="10"/>
      <s:c r="D54" s="18"/>
      <s:c r="E54" s="10"/>
      <s:c r="F54" s="10"/>
      <s:c r="G54" s="10"/>
      <s:c r="H54" s="10"/>
      <s:c r="I54" s="10"/>
      <s:c r="J54" s="6"/>
      <s:c r="K54" s="6"/>
    </s:row>
    <s:row r="55" ht="18" customHeight="1">
      <s:c r="A55" s="18"/>
      <s:c r="B55" s="10"/>
      <s:c r="C55" s="10"/>
      <s:c r="D55" s="18"/>
      <s:c r="E55" s="10"/>
      <s:c r="F55" s="10"/>
      <s:c r="G55" s="10"/>
      <s:c r="H55" s="10"/>
      <s:c r="I55" s="10"/>
      <s:c r="J55" s="6"/>
      <s:c r="K55" s="6"/>
    </s:row>
    <s:row r="56" ht="18" customHeight="1">
      <s:c r="A56" s="18"/>
      <s:c r="B56" s="10"/>
      <s:c r="C56" s="10"/>
      <s:c r="D56" s="18"/>
      <s:c r="E56" s="10"/>
      <s:c r="F56" s="10"/>
      <s:c r="G56" s="10"/>
      <s:c r="H56" s="10"/>
      <s:c r="I56" s="10"/>
      <s:c r="J56" s="6"/>
      <s:c r="K56" s="6"/>
    </s:row>
    <s:row r="57" ht="18" customHeight="1">
      <s:c r="A57" s="18"/>
      <s:c r="B57" s="10"/>
      <s:c r="C57" s="10"/>
      <s:c r="D57" s="18"/>
      <s:c r="E57" s="10"/>
      <s:c r="F57" s="10"/>
      <s:c r="G57" s="10"/>
      <s:c r="H57" s="10"/>
      <s:c r="I57" s="10"/>
      <s:c r="J57" s="6"/>
      <s:c r="K57" s="6"/>
    </s:row>
    <s:row r="58" ht="18" customHeight="1">
      <s:c r="A58" s="18"/>
      <s:c r="B58" s="10"/>
      <s:c r="C58" s="10"/>
      <s:c r="D58" s="18"/>
      <s:c r="E58" s="10"/>
      <s:c r="F58" s="10"/>
      <s:c r="G58" s="10"/>
      <s:c r="H58" s="10"/>
      <s:c r="I58" s="10"/>
      <s:c r="J58" s="6"/>
      <s:c r="K58" s="6"/>
    </s:row>
    <s:row r="59" ht="18" customHeight="1">
      <s:c r="A59" s="18"/>
      <s:c r="B59" s="10"/>
      <s:c r="C59" s="10"/>
      <s:c r="D59" s="18"/>
      <s:c r="E59" s="10"/>
      <s:c r="F59" s="10"/>
      <s:c r="G59" s="10"/>
      <s:c r="H59" s="10"/>
      <s:c r="I59" s="10"/>
      <s:c r="J59" s="6"/>
      <s:c r="K59" s="6"/>
    </s:row>
    <s:row r="60" ht="18" customHeight="1">
      <s:c r="A60" s="18"/>
      <s:c r="B60" s="10"/>
      <s:c r="C60" s="10"/>
      <s:c r="D60" s="18"/>
      <s:c r="E60" s="10"/>
      <s:c r="F60" s="10"/>
      <s:c r="G60" s="10"/>
      <s:c r="H60" s="10"/>
      <s:c r="I60" s="10"/>
      <s:c r="J60" s="6"/>
      <s:c r="K60" s="6"/>
    </s:row>
    <s:row r="61" ht="18" customHeight="1">
      <s:c r="A61" s="18"/>
      <s:c r="B61" s="10"/>
      <s:c r="C61" s="10"/>
      <s:c r="D61" s="18"/>
      <s:c r="E61" s="10"/>
      <s:c r="F61" s="10"/>
      <s:c r="G61" s="10"/>
      <s:c r="H61" s="10"/>
      <s:c r="I61" s="10"/>
      <s:c r="J61" s="6"/>
      <s:c r="K61" s="6"/>
    </s:row>
    <s:row r="62" ht="18" customHeight="1">
      <s:c r="A62" s="18"/>
      <s:c r="B62" s="10"/>
      <s:c r="C62" s="10"/>
      <s:c r="D62" s="18"/>
      <s:c r="E62" s="10"/>
      <s:c r="F62" s="10"/>
      <s:c r="G62" s="10"/>
      <s:c r="H62" s="10"/>
      <s:c r="I62" s="10"/>
      <s:c r="J62" s="6"/>
      <s:c r="K62" s="6"/>
    </s:row>
    <s:row r="63" ht="18" customHeight="1">
      <s:c r="A63" s="18"/>
      <s:c r="B63" s="10"/>
      <s:c r="C63" s="10"/>
      <s:c r="D63" s="18"/>
      <s:c r="E63" s="10"/>
      <s:c r="F63" s="10"/>
      <s:c r="G63" s="10"/>
      <s:c r="H63" s="10"/>
      <s:c r="I63" s="10"/>
      <s:c r="J63" s="6"/>
      <s:c r="K63" s="6"/>
    </s:row>
    <s:row r="64" ht="18" customHeight="1">
      <s:c r="A64" s="18"/>
      <s:c r="B64" s="10"/>
      <s:c r="C64" s="10"/>
      <s:c r="D64" s="18"/>
      <s:c r="E64" s="10"/>
      <s:c r="F64" s="10"/>
      <s:c r="G64" s="10"/>
      <s:c r="H64" s="10"/>
      <s:c r="I64" s="10"/>
      <s:c r="J64" s="6"/>
      <s:c r="K64" s="6"/>
    </s:row>
    <s:row r="65" ht="18" customHeight="1">
      <s:c r="A65" s="18"/>
      <s:c r="B65" s="10"/>
      <s:c r="C65" s="10"/>
      <s:c r="D65" s="18"/>
      <s:c r="E65" s="10"/>
      <s:c r="F65" s="10"/>
      <s:c r="G65" s="10"/>
      <s:c r="H65" s="10"/>
      <s:c r="I65" s="10"/>
      <s:c r="J65" s="6"/>
      <s:c r="K65" s="6"/>
    </s:row>
    <s:row r="66" ht="18" customHeight="1">
      <s:c r="A66" s="18"/>
      <s:c r="B66" s="10"/>
      <s:c r="C66" s="10"/>
      <s:c r="D66" s="18"/>
      <s:c r="E66" s="10"/>
      <s:c r="F66" s="10"/>
      <s:c r="G66" s="10"/>
      <s:c r="H66" s="10"/>
      <s:c r="I66" s="10"/>
      <s:c r="J66" s="6"/>
      <s:c r="K66" s="6"/>
    </s:row>
    <s:row r="67" ht="18" customHeight="1">
      <s:c r="A67" s="18"/>
      <s:c r="B67" s="10"/>
      <s:c r="C67" s="10"/>
      <s:c r="D67" s="18"/>
      <s:c r="E67" s="10"/>
      <s:c r="F67" s="10"/>
      <s:c r="G67" s="10"/>
      <s:c r="H67" s="10"/>
      <s:c r="I67" s="10"/>
      <s:c r="J67" s="6"/>
      <s:c r="K67" s="6"/>
    </s:row>
    <s:row r="68" ht="18" customHeight="1">
      <s:c r="A68" s="18"/>
      <s:c r="B68" s="10"/>
      <s:c r="C68" s="10"/>
      <s:c r="D68" s="18"/>
      <s:c r="E68" s="10"/>
      <s:c r="F68" s="10"/>
      <s:c r="G68" s="10"/>
      <s:c r="H68" s="10"/>
      <s:c r="I68" s="10"/>
      <s:c r="J68" s="6"/>
      <s:c r="K68" s="6"/>
    </s:row>
    <s:row r="69" ht="18" customHeight="1">
      <s:c r="A69" s="18"/>
      <s:c r="B69" s="10"/>
      <s:c r="C69" s="10"/>
      <s:c r="D69" s="18"/>
      <s:c r="E69" s="10"/>
      <s:c r="F69" s="10"/>
      <s:c r="G69" s="10"/>
      <s:c r="H69" s="10"/>
      <s:c r="I69" s="10"/>
      <s:c r="J69" s="6"/>
      <s:c r="K69" s="6"/>
    </s:row>
    <s:row r="70" ht="18" customHeight="1">
      <s:c r="A70" s="18"/>
      <s:c r="B70" s="10"/>
      <s:c r="C70" s="10"/>
      <s:c r="D70" s="18"/>
      <s:c r="E70" s="10"/>
      <s:c r="F70" s="10"/>
      <s:c r="G70" s="10"/>
      <s:c r="H70" s="10"/>
      <s:c r="I70" s="10"/>
      <s:c r="J70" s="6"/>
      <s:c r="K70" s="6"/>
    </s:row>
    <s:row r="71" ht="18" customHeight="1">
      <s:c r="A71" s="18"/>
      <s:c r="B71" s="10"/>
      <s:c r="C71" s="10"/>
      <s:c r="D71" s="18"/>
      <s:c r="E71" s="10"/>
      <s:c r="F71" s="10"/>
      <s:c r="G71" s="10"/>
      <s:c r="H71" s="10"/>
      <s:c r="I71" s="10"/>
      <s:c r="J71" s="6"/>
      <s:c r="K71" s="6"/>
    </s:row>
    <s:row r="72" ht="18" customHeight="1">
      <s:c r="A72" s="18"/>
      <s:c r="B72" s="10"/>
      <s:c r="C72" s="10"/>
      <s:c r="D72" s="18"/>
      <s:c r="E72" s="10"/>
      <s:c r="F72" s="10"/>
      <s:c r="G72" s="10"/>
      <s:c r="H72" s="10"/>
      <s:c r="I72" s="10"/>
      <s:c r="J72" s="6"/>
      <s:c r="K72" s="6"/>
    </s:row>
    <s:row r="73" ht="18" customHeight="1">
      <s:c r="A73" s="18"/>
      <s:c r="B73" s="10"/>
      <s:c r="C73" s="10"/>
      <s:c r="D73" s="18"/>
      <s:c r="E73" s="10"/>
      <s:c r="F73" s="10"/>
      <s:c r="G73" s="10"/>
      <s:c r="H73" s="10"/>
      <s:c r="I73" s="10"/>
      <s:c r="J73" s="6"/>
      <s:c r="K73" s="6"/>
    </s:row>
    <s:row r="74" ht="18" customHeight="1">
      <s:c r="A74" s="18"/>
      <s:c r="B74" s="10"/>
      <s:c r="C74" s="10"/>
      <s:c r="D74" s="18"/>
      <s:c r="E74" s="10"/>
      <s:c r="F74" s="10"/>
      <s:c r="G74" s="10"/>
      <s:c r="H74" s="10"/>
      <s:c r="I74" s="10"/>
      <s:c r="J74" s="6"/>
      <s:c r="K74" s="6"/>
    </s:row>
    <s:row r="75" ht="18" customHeight="1">
      <s:c r="A75" s="18"/>
      <s:c r="B75" s="10"/>
      <s:c r="C75" s="10"/>
      <s:c r="D75" s="18"/>
      <s:c r="E75" s="10"/>
      <s:c r="F75" s="10"/>
      <s:c r="G75" s="10"/>
      <s:c r="H75" s="10"/>
      <s:c r="I75" s="10"/>
      <s:c r="J75" s="6"/>
      <s:c r="K75" s="6"/>
    </s:row>
    <s:row r="76" ht="18" customHeight="1">
      <s:c r="A76" s="18"/>
      <s:c r="B76" s="10"/>
      <s:c r="C76" s="10"/>
      <s:c r="D76" s="18"/>
      <s:c r="E76" s="10"/>
      <s:c r="F76" s="10"/>
      <s:c r="G76" s="10"/>
      <s:c r="H76" s="10"/>
      <s:c r="I76" s="10"/>
      <s:c r="J76" s="6"/>
      <s:c r="K76" s="6"/>
    </s:row>
    <s:row r="77" ht="18" customHeight="1">
      <s:c r="A77" s="18"/>
      <s:c r="B77" s="10"/>
      <s:c r="C77" s="10"/>
      <s:c r="D77" s="18"/>
      <s:c r="E77" s="10"/>
      <s:c r="F77" s="10"/>
      <s:c r="G77" s="10"/>
      <s:c r="H77" s="10"/>
      <s:c r="I77" s="10"/>
      <s:c r="J77" s="6"/>
      <s:c r="K77" s="6"/>
    </s:row>
    <s:row r="78" ht="18" customHeight="1">
      <s:c r="A78" s="18"/>
      <s:c r="B78" s="10"/>
      <s:c r="C78" s="10"/>
      <s:c r="D78" s="18"/>
      <s:c r="E78" s="10"/>
      <s:c r="F78" s="10"/>
      <s:c r="G78" s="10"/>
      <s:c r="H78" s="10"/>
      <s:c r="I78" s="10"/>
      <s:c r="J78" s="6"/>
      <s:c r="K78" s="6"/>
    </s:row>
    <s:row r="79" ht="18" customHeight="1">
      <s:c r="A79" s="18"/>
      <s:c r="B79" s="10"/>
      <s:c r="C79" s="10"/>
      <s:c r="D79" s="18"/>
      <s:c r="E79" s="10"/>
      <s:c r="F79" s="10"/>
      <s:c r="G79" s="10"/>
      <s:c r="H79" s="10"/>
      <s:c r="I79" s="10"/>
      <s:c r="J79" s="6"/>
      <s:c r="K79" s="6"/>
    </s:row>
    <s:row r="80" ht="18" customHeight="1">
      <s:c r="A80" s="18"/>
      <s:c r="B80" s="10"/>
      <s:c r="C80" s="10"/>
      <s:c r="D80" s="18"/>
      <s:c r="E80" s="10"/>
      <s:c r="F80" s="10"/>
      <s:c r="G80" s="10"/>
      <s:c r="H80" s="10"/>
      <s:c r="I80" s="10"/>
      <s:c r="J80" s="6"/>
      <s:c r="K80" s="6"/>
    </s:row>
    <s:row r="81" ht="18" customHeight="1">
      <s:c r="A81" s="18"/>
      <s:c r="B81" s="10"/>
      <s:c r="C81" s="10"/>
      <s:c r="D81" s="18"/>
      <s:c r="E81" s="10"/>
      <s:c r="F81" s="10"/>
      <s:c r="G81" s="10"/>
      <s:c r="H81" s="10"/>
      <s:c r="I81" s="10"/>
      <s:c r="J81" s="6"/>
      <s:c r="K81" s="6"/>
    </s:row>
    <s:row r="82" ht="18" customHeight="1">
      <s:c r="A82" s="18"/>
      <s:c r="B82" s="10"/>
      <s:c r="C82" s="10"/>
      <s:c r="D82" s="18"/>
      <s:c r="E82" s="10"/>
      <s:c r="F82" s="10"/>
      <s:c r="G82" s="10"/>
      <s:c r="H82" s="10"/>
      <s:c r="I82" s="10"/>
      <s:c r="J82" s="6"/>
      <s:c r="K82" s="6"/>
    </s:row>
    <s:row r="83" ht="18" customHeight="1">
      <s:c r="A83" s="18"/>
      <s:c r="B83" s="10"/>
      <s:c r="C83" s="10"/>
      <s:c r="D83" s="18"/>
      <s:c r="E83" s="10"/>
      <s:c r="F83" s="10"/>
      <s:c r="G83" s="10"/>
      <s:c r="H83" s="10"/>
      <s:c r="I83" s="10"/>
      <s:c r="J83" s="6"/>
      <s:c r="K83" s="6"/>
    </s:row>
    <s:row r="84" ht="18" customHeight="1">
      <s:c r="A84" s="18"/>
      <s:c r="B84" s="10"/>
      <s:c r="C84" s="10"/>
      <s:c r="D84" s="18"/>
      <s:c r="E84" s="10"/>
      <s:c r="F84" s="10"/>
      <s:c r="G84" s="10"/>
      <s:c r="H84" s="10"/>
      <s:c r="I84" s="10"/>
      <s:c r="J84" s="6"/>
      <s:c r="K84" s="6"/>
    </s:row>
    <s:row r="85" ht="18" customHeight="1">
      <s:c r="A85" s="18"/>
      <s:c r="B85" s="10"/>
      <s:c r="C85" s="10"/>
      <s:c r="D85" s="18"/>
      <s:c r="E85" s="10"/>
      <s:c r="F85" s="10"/>
      <s:c r="G85" s="10"/>
      <s:c r="H85" s="10"/>
      <s:c r="I85" s="10"/>
      <s:c r="J85" s="6"/>
      <s:c r="K85" s="6"/>
    </s:row>
    <s:row r="86" ht="18" customHeight="1">
      <s:c r="A86" s="18"/>
      <s:c r="B86" s="10"/>
      <s:c r="C86" s="10"/>
      <s:c r="D86" s="18"/>
      <s:c r="E86" s="10"/>
      <s:c r="F86" s="10"/>
      <s:c r="G86" s="10"/>
      <s:c r="H86" s="10"/>
      <s:c r="I86" s="10"/>
      <s:c r="J86" s="6"/>
      <s:c r="K86" s="6"/>
    </s:row>
    <s:row r="87" ht="18" customHeight="1">
      <s:c r="A87" s="18"/>
      <s:c r="B87" s="10"/>
      <s:c r="C87" s="10"/>
      <s:c r="D87" s="18"/>
      <s:c r="E87" s="10"/>
      <s:c r="F87" s="10"/>
      <s:c r="G87" s="10"/>
      <s:c r="H87" s="10"/>
      <s:c r="I87" s="10"/>
      <s:c r="J87" s="6"/>
      <s:c r="K87" s="6"/>
    </s:row>
    <s:row r="88" ht="18" customHeight="1">
      <s:c r="A88" s="18"/>
      <s:c r="B88" s="10"/>
      <s:c r="C88" s="10"/>
      <s:c r="D88" s="18"/>
      <s:c r="E88" s="10"/>
      <s:c r="F88" s="10"/>
      <s:c r="G88" s="10"/>
      <s:c r="H88" s="10"/>
      <s:c r="I88" s="10"/>
      <s:c r="J88" s="6"/>
      <s:c r="K88" s="6"/>
    </s:row>
    <s:row r="89" ht="18" customHeight="1">
      <s:c r="A89" s="18"/>
      <s:c r="B89" s="10"/>
      <s:c r="C89" s="10"/>
      <s:c r="D89" s="18"/>
      <s:c r="E89" s="10"/>
      <s:c r="F89" s="10"/>
      <s:c r="G89" s="10"/>
      <s:c r="H89" s="10"/>
      <s:c r="I89" s="10"/>
      <s:c r="J89" s="6"/>
      <s:c r="K89" s="6"/>
    </s:row>
    <s:row r="90" ht="18" customHeight="1">
      <s:c r="A90" s="18"/>
      <s:c r="B90" s="10"/>
      <s:c r="C90" s="10"/>
      <s:c r="D90" s="18"/>
      <s:c r="E90" s="10"/>
      <s:c r="F90" s="10"/>
      <s:c r="G90" s="10"/>
      <s:c r="H90" s="10"/>
      <s:c r="I90" s="10"/>
      <s:c r="J90" s="6"/>
      <s:c r="K90" s="6"/>
    </s:row>
    <s:row r="91" ht="18" customHeight="1">
      <s:c r="A91" s="18"/>
      <s:c r="B91" s="10"/>
      <s:c r="C91" s="10"/>
      <s:c r="D91" s="18"/>
      <s:c r="E91" s="10"/>
      <s:c r="F91" s="10"/>
      <s:c r="G91" s="10"/>
      <s:c r="H91" s="10"/>
      <s:c r="I91" s="10"/>
      <s:c r="J91" s="6"/>
      <s:c r="K91" s="6"/>
    </s:row>
    <s:row r="92" ht="18" customHeight="1">
      <s:c r="A92" s="18"/>
      <s:c r="B92" s="10"/>
      <s:c r="C92" s="10"/>
      <s:c r="D92" s="18"/>
      <s:c r="E92" s="10"/>
      <s:c r="F92" s="10"/>
      <s:c r="G92" s="10"/>
      <s:c r="H92" s="10"/>
      <s:c r="I92" s="10"/>
      <s:c r="J92" s="6"/>
      <s:c r="K92" s="6"/>
    </s:row>
    <s:row r="93" ht="18" customHeight="1">
      <s:c r="A93" s="18"/>
      <s:c r="B93" s="10"/>
      <s:c r="C93" s="10"/>
      <s:c r="D93" s="18"/>
      <s:c r="E93" s="10"/>
      <s:c r="F93" s="10"/>
      <s:c r="G93" s="10"/>
      <s:c r="H93" s="10"/>
      <s:c r="I93" s="10"/>
      <s:c r="J93" s="6"/>
      <s:c r="K93" s="6"/>
    </s:row>
    <s:row r="94" ht="18" customHeight="1">
      <s:c r="A94" s="18"/>
      <s:c r="B94" s="10"/>
      <s:c r="C94" s="10"/>
      <s:c r="D94" s="18"/>
      <s:c r="E94" s="10"/>
      <s:c r="F94" s="10"/>
      <s:c r="G94" s="10"/>
      <s:c r="H94" s="10"/>
      <s:c r="I94" s="10"/>
      <s:c r="J94" s="6"/>
      <s:c r="K94" s="6"/>
    </s:row>
    <s:row r="95" ht="18" customHeight="1">
      <s:c r="A95" s="18"/>
      <s:c r="B95" s="10"/>
      <s:c r="C95" s="10"/>
      <s:c r="D95" s="18"/>
      <s:c r="E95" s="10"/>
      <s:c r="F95" s="10"/>
      <s:c r="G95" s="10"/>
      <s:c r="H95" s="10"/>
      <s:c r="I95" s="10"/>
      <s:c r="J95" s="6"/>
      <s:c r="K95" s="6"/>
    </s:row>
    <s:row r="96" ht="18" customHeight="1">
      <s:c r="A96" s="18"/>
      <s:c r="B96" s="10"/>
      <s:c r="C96" s="10"/>
      <s:c r="D96" s="18"/>
      <s:c r="E96" s="10"/>
      <s:c r="F96" s="10"/>
      <s:c r="G96" s="10"/>
      <s:c r="H96" s="10"/>
      <s:c r="I96" s="10"/>
      <s:c r="J96" s="6"/>
      <s:c r="K96" s="6"/>
    </s:row>
    <s:row r="97" ht="18" customHeight="1">
      <s:c r="A97" s="18"/>
      <s:c r="B97" s="10"/>
      <s:c r="C97" s="10"/>
      <s:c r="D97" s="18"/>
      <s:c r="E97" s="10"/>
      <s:c r="F97" s="10"/>
      <s:c r="G97" s="10"/>
      <s:c r="H97" s="10"/>
      <s:c r="I97" s="10"/>
      <s:c r="J97" s="6"/>
      <s:c r="K97" s="6"/>
    </s:row>
    <s:row r="98" ht="18" customHeight="1">
      <s:c r="A98" s="18"/>
      <s:c r="B98" s="10"/>
      <s:c r="C98" s="10"/>
      <s:c r="D98" s="18"/>
      <s:c r="E98" s="10"/>
      <s:c r="F98" s="10"/>
      <s:c r="G98" s="10"/>
      <s:c r="H98" s="10"/>
      <s:c r="I98" s="10"/>
      <s:c r="J98" s="6"/>
      <s:c r="K98" s="6"/>
    </s:row>
    <s:row r="99" ht="18" customHeight="1">
      <s:c r="A99" s="18"/>
      <s:c r="B99" s="10"/>
      <s:c r="C99" s="10"/>
      <s:c r="D99" s="18"/>
      <s:c r="E99" s="10"/>
      <s:c r="F99" s="10"/>
      <s:c r="G99" s="10"/>
      <s:c r="H99" s="10"/>
      <s:c r="I99" s="10"/>
      <s:c r="J99" s="6"/>
      <s:c r="K99" s="6"/>
    </s:row>
    <s:row r="100" ht="18" customHeight="1">
      <s:c r="A100" s="18"/>
      <s:c r="B100" s="10"/>
      <s:c r="C100" s="10"/>
      <s:c r="D100" s="18"/>
      <s:c r="E100" s="10"/>
      <s:c r="F100" s="10"/>
      <s:c r="G100" s="10"/>
      <s:c r="H100" s="10"/>
      <s:c r="I100" s="10"/>
      <s:c r="J100" s="6"/>
      <s:c r="K100" s="6"/>
    </s:row>
  </s:sheetData>
  <s:mergeCells count="3">
    <s:mergeCell ref="A2:K2"/>
    <s:mergeCell ref="A1:K1"/>
    <s:mergeCell ref="A4:K4"/>
  </s:mergeCells>
  <s:pageMargins left="0.75" right="0.75" top="1" bottom="1" header="0.5" footer="0.5"/>
</s:worksheet>
</file>

<file path=xl/worksheets/sheet6.xml><?xml version="1.0" encoding="utf-8"?>
<s:worksheet xmlns:s="http://schemas.openxmlformats.org/spreadsheetml/2006/main">
  <s:sheetPr>
    <s:outlinePr summaryBelow="1" summaryRight="1"/>
    <s:pageSetUpPr/>
  </s:sheetPr>
  <s:dimension ref="A1:D54"/>
  <s:sheetViews>
    <s:sheetView showGridLines="0" zoomScale="100" workbookViewId="0">
      <s:selection activeCell="A1" sqref="A1"/>
    </s:sheetView>
  </s:sheetViews>
  <s:sheetFormatPr baseColWidth="8" defaultRowHeight="15"/>
  <s:cols>
    <s:col width="23.25" customWidth="1" min="1" max="1"/>
    <s:col width="13.75" customWidth="1" min="2" max="2"/>
    <s:col width="13.75" customWidth="1" min="3" max="3"/>
    <s:col width="13.75" customWidth="1" min="4" max="4"/>
  </s:cols>
  <s:sheetData>
    <s:row r="1" ht="25.5" customHeight="1">
      <s:c r="A1" s="1" t="inlineStr">
        <s:is>
          <s:t>Fit curve</s:t>
        </s:is>
      </s:c>
    </s:row>
    <s:row r="2" ht="46.5" customHeight="1">
      <s:c r="A2" s="2" t="inlineStr">
        <s:is>
          <s:t>Written by the notebook: the fitted curve at 50 x values, from the smallest to the largest kept reading, with its lower and upper confidence bounds. The chart on the Results sheet plots these columns.</s:t>
        </s:is>
      </s:c>
    </s:row>
    <s:row r="3" ht="18" customHeight="1"/>
    <s:row r="4" ht="24" customHeight="1">
      <s:c r="A4" s="4" cm="1">
        <s:f t="array" ref="A4:D54">_xldudf_BF_OUTPUT("curve")</s:f>
      </s:c>
      <s:c r="B4" s="4"/>
      <s:c r="C4" s="4"/>
      <s:c r="D4" s="4"/>
    </s:row>
    <s:row r="5" ht="18" customHeight="1">
      <s:c r="A5" s="7"/>
      <s:c r="B5" s="7"/>
      <s:c r="C5" s="7"/>
      <s:c r="D5" s="7"/>
    </s:row>
    <s:row r="6" ht="18" customHeight="1">
      <s:c r="A6" s="7"/>
      <s:c r="B6" s="7"/>
      <s:c r="C6" s="7"/>
      <s:c r="D6" s="7"/>
    </s:row>
    <s:row r="7" ht="18" customHeight="1">
      <s:c r="A7" s="7"/>
      <s:c r="B7" s="7"/>
      <s:c r="C7" s="7"/>
      <s:c r="D7" s="7"/>
    </s:row>
    <s:row r="8" ht="18" customHeight="1">
      <s:c r="A8" s="7"/>
      <s:c r="B8" s="7"/>
      <s:c r="C8" s="7"/>
      <s:c r="D8" s="7"/>
    </s:row>
    <s:row r="9" ht="18" customHeight="1">
      <s:c r="A9" s="7"/>
      <s:c r="B9" s="7"/>
      <s:c r="C9" s="7"/>
      <s:c r="D9" s="7"/>
    </s:row>
    <s:row r="10" ht="18" customHeight="1">
      <s:c r="A10" s="7"/>
      <s:c r="B10" s="7"/>
      <s:c r="C10" s="7"/>
      <s:c r="D10" s="7"/>
    </s:row>
    <s:row r="11" ht="18" customHeight="1">
      <s:c r="A11" s="7"/>
      <s:c r="B11" s="7"/>
      <s:c r="C11" s="7"/>
      <s:c r="D11" s="7"/>
    </s:row>
    <s:row r="12" ht="18" customHeight="1">
      <s:c r="A12" s="7"/>
      <s:c r="B12" s="7"/>
      <s:c r="C12" s="7"/>
      <s:c r="D12" s="7"/>
    </s:row>
    <s:row r="13" ht="18" customHeight="1">
      <s:c r="A13" s="7"/>
      <s:c r="B13" s="7"/>
      <s:c r="C13" s="7"/>
      <s:c r="D13" s="7"/>
    </s:row>
    <s:row r="14" ht="18" customHeight="1">
      <s:c r="A14" s="7"/>
      <s:c r="B14" s="7"/>
      <s:c r="C14" s="7"/>
      <s:c r="D14" s="7"/>
    </s:row>
    <s:row r="15" ht="18" customHeight="1">
      <s:c r="A15" s="7"/>
      <s:c r="B15" s="7"/>
      <s:c r="C15" s="7"/>
      <s:c r="D15" s="7"/>
    </s:row>
    <s:row r="16" ht="18" customHeight="1">
      <s:c r="A16" s="7"/>
      <s:c r="B16" s="7"/>
      <s:c r="C16" s="7"/>
      <s:c r="D16" s="7"/>
    </s:row>
    <s:row r="17" ht="18" customHeight="1">
      <s:c r="A17" s="7"/>
      <s:c r="B17" s="7"/>
      <s:c r="C17" s="7"/>
      <s:c r="D17" s="7"/>
    </s:row>
    <s:row r="18" ht="18" customHeight="1">
      <s:c r="A18" s="7"/>
      <s:c r="B18" s="7"/>
      <s:c r="C18" s="7"/>
      <s:c r="D18" s="7"/>
    </s:row>
    <s:row r="19" ht="18" customHeight="1">
      <s:c r="A19" s="7"/>
      <s:c r="B19" s="7"/>
      <s:c r="C19" s="7"/>
      <s:c r="D19" s="7"/>
    </s:row>
    <s:row r="20" ht="18" customHeight="1">
      <s:c r="A20" s="7"/>
      <s:c r="B20" s="7"/>
      <s:c r="C20" s="7"/>
      <s:c r="D20" s="7"/>
    </s:row>
    <s:row r="21" ht="18" customHeight="1">
      <s:c r="A21" s="7"/>
      <s:c r="B21" s="7"/>
      <s:c r="C21" s="7"/>
      <s:c r="D21" s="7"/>
    </s:row>
    <s:row r="22" ht="18" customHeight="1">
      <s:c r="A22" s="7"/>
      <s:c r="B22" s="7"/>
      <s:c r="C22" s="7"/>
      <s:c r="D22" s="7"/>
    </s:row>
    <s:row r="23" ht="18" customHeight="1">
      <s:c r="A23" s="7"/>
      <s:c r="B23" s="7"/>
      <s:c r="C23" s="7"/>
      <s:c r="D23" s="7"/>
    </s:row>
    <s:row r="24" ht="18" customHeight="1">
      <s:c r="A24" s="7"/>
      <s:c r="B24" s="7"/>
      <s:c r="C24" s="7"/>
      <s:c r="D24" s="7"/>
    </s:row>
    <s:row r="25" ht="18" customHeight="1">
      <s:c r="A25" s="7"/>
      <s:c r="B25" s="7"/>
      <s:c r="C25" s="7"/>
      <s:c r="D25" s="7"/>
    </s:row>
    <s:row r="26" ht="18" customHeight="1">
      <s:c r="A26" s="7"/>
      <s:c r="B26" s="7"/>
      <s:c r="C26" s="7"/>
      <s:c r="D26" s="7"/>
    </s:row>
    <s:row r="27" ht="18" customHeight="1">
      <s:c r="A27" s="7"/>
      <s:c r="B27" s="7"/>
      <s:c r="C27" s="7"/>
      <s:c r="D27" s="7"/>
    </s:row>
    <s:row r="28" ht="18" customHeight="1">
      <s:c r="A28" s="7"/>
      <s:c r="B28" s="7"/>
      <s:c r="C28" s="7"/>
      <s:c r="D28" s="7"/>
    </s:row>
    <s:row r="29" ht="18" customHeight="1">
      <s:c r="A29" s="7"/>
      <s:c r="B29" s="7"/>
      <s:c r="C29" s="7"/>
      <s:c r="D29" s="7"/>
    </s:row>
    <s:row r="30" ht="18" customHeight="1">
      <s:c r="A30" s="7"/>
      <s:c r="B30" s="7"/>
      <s:c r="C30" s="7"/>
      <s:c r="D30" s="7"/>
    </s:row>
    <s:row r="31" ht="18" customHeight="1">
      <s:c r="A31" s="7"/>
      <s:c r="B31" s="7"/>
      <s:c r="C31" s="7"/>
      <s:c r="D31" s="7"/>
    </s:row>
    <s:row r="32" ht="18" customHeight="1">
      <s:c r="A32" s="7"/>
      <s:c r="B32" s="7"/>
      <s:c r="C32" s="7"/>
      <s:c r="D32" s="7"/>
    </s:row>
    <s:row r="33" ht="18" customHeight="1">
      <s:c r="A33" s="7"/>
      <s:c r="B33" s="7"/>
      <s:c r="C33" s="7"/>
      <s:c r="D33" s="7"/>
    </s:row>
    <s:row r="34" ht="18" customHeight="1">
      <s:c r="A34" s="7"/>
      <s:c r="B34" s="7"/>
      <s:c r="C34" s="7"/>
      <s:c r="D34" s="7"/>
    </s:row>
    <s:row r="35" ht="18" customHeight="1">
      <s:c r="A35" s="7"/>
      <s:c r="B35" s="7"/>
      <s:c r="C35" s="7"/>
      <s:c r="D35" s="7"/>
    </s:row>
    <s:row r="36" ht="18" customHeight="1">
      <s:c r="A36" s="7"/>
      <s:c r="B36" s="7"/>
      <s:c r="C36" s="7"/>
      <s:c r="D36" s="7"/>
    </s:row>
    <s:row r="37" ht="18" customHeight="1">
      <s:c r="A37" s="7"/>
      <s:c r="B37" s="7"/>
      <s:c r="C37" s="7"/>
      <s:c r="D37" s="7"/>
    </s:row>
    <s:row r="38" ht="18" customHeight="1">
      <s:c r="A38" s="7"/>
      <s:c r="B38" s="7"/>
      <s:c r="C38" s="7"/>
      <s:c r="D38" s="7"/>
    </s:row>
    <s:row r="39" ht="18" customHeight="1">
      <s:c r="A39" s="7"/>
      <s:c r="B39" s="7"/>
      <s:c r="C39" s="7"/>
      <s:c r="D39" s="7"/>
    </s:row>
    <s:row r="40" ht="18" customHeight="1">
      <s:c r="A40" s="7"/>
      <s:c r="B40" s="7"/>
      <s:c r="C40" s="7"/>
      <s:c r="D40" s="7"/>
    </s:row>
    <s:row r="41" ht="18" customHeight="1">
      <s:c r="A41" s="7"/>
      <s:c r="B41" s="7"/>
      <s:c r="C41" s="7"/>
      <s:c r="D41" s="7"/>
    </s:row>
    <s:row r="42" ht="18" customHeight="1">
      <s:c r="A42" s="7"/>
      <s:c r="B42" s="7"/>
      <s:c r="C42" s="7"/>
      <s:c r="D42" s="7"/>
    </s:row>
    <s:row r="43" ht="18" customHeight="1">
      <s:c r="A43" s="7"/>
      <s:c r="B43" s="7"/>
      <s:c r="C43" s="7"/>
      <s:c r="D43" s="7"/>
    </s:row>
    <s:row r="44" ht="18" customHeight="1">
      <s:c r="A44" s="7"/>
      <s:c r="B44" s="7"/>
      <s:c r="C44" s="7"/>
      <s:c r="D44" s="7"/>
    </s:row>
    <s:row r="45" ht="18" customHeight="1">
      <s:c r="A45" s="7"/>
      <s:c r="B45" s="7"/>
      <s:c r="C45" s="7"/>
      <s:c r="D45" s="7"/>
    </s:row>
    <s:row r="46" ht="18" customHeight="1">
      <s:c r="A46" s="7"/>
      <s:c r="B46" s="7"/>
      <s:c r="C46" s="7"/>
      <s:c r="D46" s="7"/>
    </s:row>
    <s:row r="47" ht="18" customHeight="1">
      <s:c r="A47" s="7"/>
      <s:c r="B47" s="7"/>
      <s:c r="C47" s="7"/>
      <s:c r="D47" s="7"/>
    </s:row>
    <s:row r="48" ht="18" customHeight="1">
      <s:c r="A48" s="7"/>
      <s:c r="B48" s="7"/>
      <s:c r="C48" s="7"/>
      <s:c r="D48" s="7"/>
    </s:row>
    <s:row r="49" ht="18" customHeight="1">
      <s:c r="A49" s="7"/>
      <s:c r="B49" s="7"/>
      <s:c r="C49" s="7"/>
      <s:c r="D49" s="7"/>
    </s:row>
    <s:row r="50" ht="18" customHeight="1">
      <s:c r="A50" s="7"/>
      <s:c r="B50" s="7"/>
      <s:c r="C50" s="7"/>
      <s:c r="D50" s="7"/>
    </s:row>
    <s:row r="51" ht="18" customHeight="1">
      <s:c r="A51" s="7"/>
      <s:c r="B51" s="7"/>
      <s:c r="C51" s="7"/>
      <s:c r="D51" s="7"/>
    </s:row>
    <s:row r="52" ht="18" customHeight="1">
      <s:c r="A52" s="7"/>
      <s:c r="B52" s="7"/>
      <s:c r="C52" s="7"/>
      <s:c r="D52" s="7"/>
    </s:row>
    <s:row r="53" ht="18" customHeight="1">
      <s:c r="A53" s="7"/>
      <s:c r="B53" s="7"/>
      <s:c r="C53" s="7"/>
      <s:c r="D53" s="7"/>
    </s:row>
    <s:row r="54" ht="18" customHeight="1">
      <s:c r="A54" s="7"/>
      <s:c r="B54" s="7"/>
      <s:c r="C54" s="7"/>
      <s:c r="D54" s="7"/>
    </s:row>
  </s:sheetData>
  <s:mergeCells count="2">
    <s:mergeCell ref="A1:D1"/>
    <s:mergeCell ref="A2:D2"/>
  </s:mergeCells>
  <s:pageMargins left="0.75" right="0.75" top="1" bottom="1" header="0.5" footer="0.5"/>
</s:worksheet>
</file>

<file path=xl/worksheets/sheet7.xml><?xml version="1.0" encoding="utf-8"?>
<s:worksheet xmlns:s="http://schemas.openxmlformats.org/spreadsheetml/2006/main">
  <s:sheetPr>
    <s:outlinePr summaryBelow="1" summaryRight="1"/>
    <s:pageSetUpPr/>
  </s:sheetPr>
  <s:dimension ref="A1:M140"/>
  <s:sheetViews>
    <s:sheetView showGridLines="0" zoomScale="100" workbookViewId="0">
      <s:selection activeCell="A1" sqref="A1"/>
    </s:sheetView>
  </s:sheetViews>
  <s:sheetFormatPr baseColWidth="8" defaultRowHeight="15"/>
  <s:cols>
    <s:col width="21.25" customWidth="1" min="1" max="1"/>
    <s:col width="16.25" customWidth="1" min="2" max="2"/>
    <s:col width="13.75" customWidth="1" min="3" max="3"/>
    <s:col width="15" customWidth="1" min="4" max="4"/>
    <s:col width="37.5" customWidth="1" min="5" max="5"/>
    <s:col width="3" customWidth="1" min="6" max="6"/>
    <s:col width="21.25" customWidth="1" min="7" max="7"/>
    <s:col width="15" customWidth="1" min="8" max="8"/>
    <s:col width="13.75" customWidth="1" min="9" max="9"/>
    <s:col width="13.75" customWidth="1" min="10" max="10"/>
    <s:col width="13.75" customWidth="1" min="11" max="11"/>
    <s:col width="11.25" customWidth="1" min="12" max="12"/>
    <s:col width="37.5" customWidth="1" min="13" max="13"/>
  </s:cols>
  <s:sheetData>
    <s:row r="1" ht="25.5" customHeight="1">
      <s:c r="A1" s="1" t="inlineStr">
        <s:is>
          <s:t>Validation</s:t>
        </s:is>
      </s:c>
    </s:row>
    <s:row r="2" ht="40.5" customHeight="1">
      <s:c r="A2" s="2" t="inlineStr">
        <s:is>
          <s:t>Each reference dataset is fitted with its own fixed settings and compared with its published value. Expected values, tolerances and sources are inputs in A5:E28. Python writes the actual values and PASS or FAIL in G5:M29.</s:t>
        </s:is>
      </s:c>
    </s:row>
    <s:row r="3" ht="18" customHeight="1"/>
    <s:row r="4" ht="18" customHeight="1">
      <s:c r="A4" s="5" t="inlineStr">
        <s:is>
          <s:t>Checks: expected values, tolerances and sources</s:t>
        </s:is>
      </s:c>
      <s:c r="G4" s="5" t="inlineStr">
        <s:is>
          <s:t>Results: actual against expected</s:t>
        </s:is>
      </s:c>
    </s:row>
    <s:row r="5" ht="24" customHeight="1">
      <s:c r="A5" s="8" t="inlineStr">
        <s:is>
          <s:t>Dataset</s:t>
        </s:is>
      </s:c>
      <s:c r="B5" s="8" t="inlineStr">
        <s:is>
          <s:t>Quantity</s:t>
        </s:is>
      </s:c>
      <s:c r="C5" s="8" t="inlineStr">
        <s:is>
          <s:t>Expected</s:t>
        </s:is>
      </s:c>
      <s:c r="D5" s="8" t="inlineStr">
        <s:is>
          <s:t>Tolerance (relative)</s:t>
        </s:is>
      </s:c>
      <s:c r="E5" s="8" t="inlineStr">
        <s:is>
          <s:t>Source</s:t>
        </s:is>
      </s:c>
      <s:c r="G5" s="3" cm="1">
        <s:f t="array" ref="G5:M29">_xldudf_BF_OUTPUT("validation")</s:f>
      </s:c>
      <s:c r="H5" s="3"/>
      <s:c r="I5" s="3"/>
      <s:c r="J5" s="3"/>
      <s:c r="K5" s="3"/>
      <s:c r="L5" s="3"/>
      <s:c r="M5" s="3"/>
    </s:row>
    <s:row r="6" ht="24" customHeight="1">
      <s:c r="A6" s="13" t="inlineStr">
        <s:is>
          <s:t>drc ryegrass</s:t>
        </s:is>
      </s:c>
      <s:c r="B6" s="14" t="inlineStr">
        <s:is>
          <s:t>Hill slope</s:t>
        </s:is>
      </s:c>
      <s:c r="C6" s="14" t="n">
        <s:v>-2.98222</s:v>
      </s:c>
      <s:c r="D6" s="14" t="n">
        <s:v>0.0001</s:v>
      </s:c>
      <s:c r="E6" s="15" t="inlineStr">
        <s:is>
          <s:t>rstats4ag.org/dose-response-curves.html (drc LL.4 summary, ryegrass)</s:t>
        </s:is>
      </s:c>
      <s:c r="G6" s="6"/>
      <s:c r="H6" s="6"/>
      <s:c r="I6" s="6"/>
      <s:c r="J6" s="6"/>
      <s:c r="K6" s="6"/>
      <s:c r="L6" s="6"/>
      <s:c r="M6" s="6"/>
    </s:row>
    <s:row r="7" ht="24" customHeight="1">
      <s:c r="A7" s="13" t="inlineStr">
        <s:is>
          <s:t>drc ryegrass</s:t>
        </s:is>
      </s:c>
      <s:c r="B7" s="14" t="inlineStr">
        <s:is>
          <s:t>Bottom</s:t>
        </s:is>
      </s:c>
      <s:c r="C7" s="14" t="n">
        <s:v>0.48141</s:v>
      </s:c>
      <s:c r="D7" s="14" t="n">
        <s:v>0.0001</s:v>
      </s:c>
      <s:c r="E7" s="15" t="inlineStr">
        <s:is>
          <s:t>rstats4ag.org/dose-response-curves.html (drc LL.4 summary, ryegrass)</s:t>
        </s:is>
      </s:c>
      <s:c r="G7" s="6"/>
      <s:c r="H7" s="6"/>
      <s:c r="I7" s="6"/>
      <s:c r="J7" s="6"/>
      <s:c r="K7" s="6"/>
      <s:c r="L7" s="6"/>
      <s:c r="M7" s="6"/>
    </s:row>
    <s:row r="8" ht="24" customHeight="1">
      <s:c r="A8" s="13" t="inlineStr">
        <s:is>
          <s:t>drc ryegrass</s:t>
        </s:is>
      </s:c>
      <s:c r="B8" s="14" t="inlineStr">
        <s:is>
          <s:t>Top</s:t>
        </s:is>
      </s:c>
      <s:c r="C8" s="14" t="n">
        <s:v>7.79296</s:v>
      </s:c>
      <s:c r="D8" s="14" t="n">
        <s:v>0.0001</s:v>
      </s:c>
      <s:c r="E8" s="15" t="inlineStr">
        <s:is>
          <s:t>rstats4ag.org/dose-response-curves.html (drc LL.4 summary, ryegrass)</s:t>
        </s:is>
      </s:c>
      <s:c r="G8" s="6"/>
      <s:c r="H8" s="6"/>
      <s:c r="I8" s="6"/>
      <s:c r="J8" s="6"/>
      <s:c r="K8" s="6"/>
      <s:c r="L8" s="6"/>
      <s:c r="M8" s="6"/>
    </s:row>
    <s:row r="9" ht="24" customHeight="1">
      <s:c r="A9" s="13" t="inlineStr">
        <s:is>
          <s:t>drc ryegrass</s:t>
        </s:is>
      </s:c>
      <s:c r="B9" s="14" t="inlineStr">
        <s:is>
          <s:t>IC50</s:t>
        </s:is>
      </s:c>
      <s:c r="C9" s="14" t="n">
        <s:v>3.05795</s:v>
      </s:c>
      <s:c r="D9" s="14" t="n">
        <s:v>0.0001</s:v>
      </s:c>
      <s:c r="E9" s="15" t="inlineStr">
        <s:is>
          <s:t>rstats4ag.org/dose-response-curves.html (drc LL.4 summary, ryegrass)</s:t>
        </s:is>
      </s:c>
      <s:c r="G9" s="6"/>
      <s:c r="H9" s="6"/>
      <s:c r="I9" s="6"/>
      <s:c r="J9" s="6"/>
      <s:c r="K9" s="6"/>
      <s:c r="L9" s="6"/>
      <s:c r="M9" s="6"/>
    </s:row>
    <s:row r="10" ht="24" customHeight="1">
      <s:c r="A10" s="13" t="inlineStr">
        <s:is>
          <s:t>drc ryegrass</s:t>
        </s:is>
      </s:c>
      <s:c r="B10" s="14" t="inlineStr">
        <s:is>
          <s:t>Residual SE</s:t>
        </s:is>
      </s:c>
      <s:c r="C10" s="14" t="n">
        <s:v>0.5196256</s:v>
      </s:c>
      <s:c r="D10" s="14" t="n">
        <s:v>0.0001</s:v>
      </s:c>
      <s:c r="E10" s="15" t="inlineStr">
        <s:is>
          <s:t>rstats4ag.org/dose-response-curves.html (drc LL.4 summary, ryegrass)</s:t>
        </s:is>
      </s:c>
      <s:c r="G10" s="6"/>
      <s:c r="H10" s="6"/>
      <s:c r="I10" s="6"/>
      <s:c r="J10" s="6"/>
      <s:c r="K10" s="6"/>
      <s:c r="L10" s="6"/>
      <s:c r="M10" s="6"/>
    </s:row>
    <s:row r="11" ht="24" customHeight="1">
      <s:c r="A11" s="13" t="inlineStr">
        <s:is>
          <s:t>drc ryegrass</s:t>
        </s:is>
      </s:c>
      <s:c r="B11" s="14" t="inlineStr">
        <s:is>
          <s:t>SE of IC50</s:t>
        </s:is>
      </s:c>
      <s:c r="C11" s="14" t="n">
        <s:v>0.18573</s:v>
      </s:c>
      <s:c r="D11" s="14" t="n">
        <s:v>0.02</s:v>
      </s:c>
      <s:c r="E11" s="15" t="inlineStr">
        <s:is>
          <s:t>rstats4ag.org/dose-response-curves.html (drc LL.4 summary, ryegrass)</s:t>
        </s:is>
      </s:c>
      <s:c r="G11" s="6"/>
      <s:c r="H11" s="6"/>
      <s:c r="I11" s="6"/>
      <s:c r="J11" s="6"/>
      <s:c r="K11" s="6"/>
      <s:c r="L11" s="6"/>
      <s:c r="M11" s="6"/>
    </s:row>
    <s:row r="12" ht="24" customHeight="1">
      <s:c r="A12" s="13" t="inlineStr">
        <s:is>
          <s:t>drc ryegrass</s:t>
        </s:is>
      </s:c>
      <s:c r="B12" s="14" t="inlineStr">
        <s:is>
          <s:t>SE of Hill</s:t>
        </s:is>
      </s:c>
      <s:c r="C12" s="14" t="n">
        <s:v>0.46506</s:v>
      </s:c>
      <s:c r="D12" s="14" t="n">
        <s:v>0.02</s:v>
      </s:c>
      <s:c r="E12" s="15" t="inlineStr">
        <s:is>
          <s:t>rstats4ag.org/dose-response-curves.html (drc LL.4 summary, ryegrass)</s:t>
        </s:is>
      </s:c>
      <s:c r="G12" s="6"/>
      <s:c r="H12" s="6"/>
      <s:c r="I12" s="6"/>
      <s:c r="J12" s="6"/>
      <s:c r="K12" s="6"/>
      <s:c r="L12" s="6"/>
      <s:c r="M12" s="6"/>
    </s:row>
    <s:row r="13" ht="24" customHeight="1">
      <s:c r="A13" s="13" t="inlineStr">
        <s:is>
          <s:t>drc ryegrass</s:t>
        </s:is>
      </s:c>
      <s:c r="B13" s="14" t="inlineStr">
        <s:is>
          <s:t>SE of Bottom</s:t>
        </s:is>
      </s:c>
      <s:c r="C13" s="14" t="n">
        <s:v>0.21219</s:v>
      </s:c>
      <s:c r="D13" s="14" t="n">
        <s:v>0.02</s:v>
      </s:c>
      <s:c r="E13" s="15" t="inlineStr">
        <s:is>
          <s:t>rstats4ag.org/dose-response-curves.html (drc LL.4 summary, ryegrass)</s:t>
        </s:is>
      </s:c>
      <s:c r="G13" s="6"/>
      <s:c r="H13" s="6"/>
      <s:c r="I13" s="6"/>
      <s:c r="J13" s="6"/>
      <s:c r="K13" s="6"/>
      <s:c r="L13" s="6"/>
      <s:c r="M13" s="6"/>
    </s:row>
    <s:row r="14" ht="24" customHeight="1">
      <s:c r="A14" s="13" t="inlineStr">
        <s:is>
          <s:t>drc ryegrass</s:t>
        </s:is>
      </s:c>
      <s:c r="B14" s="14" t="inlineStr">
        <s:is>
          <s:t>SE of Top</s:t>
        </s:is>
      </s:c>
      <s:c r="C14" s="14" t="n">
        <s:v>0.18857</s:v>
      </s:c>
      <s:c r="D14" s="14" t="n">
        <s:v>0.02</s:v>
      </s:c>
      <s:c r="E14" s="15" t="inlineStr">
        <s:is>
          <s:t>rstats4ag.org/dose-response-curves.html (drc LL.4 summary, ryegrass)</s:t>
        </s:is>
      </s:c>
      <s:c r="G14" s="6"/>
      <s:c r="H14" s="6"/>
      <s:c r="I14" s="6"/>
      <s:c r="J14" s="6"/>
      <s:c r="K14" s="6"/>
      <s:c r="L14" s="6"/>
      <s:c r="M14" s="6"/>
    </s:row>
    <s:row r="15" ht="24" customHeight="1">
      <s:c r="A15" s="13" t="inlineStr">
        <s:is>
          <s:t>drc S.alba Glyphosate</s:t>
        </s:is>
      </s:c>
      <s:c r="B15" s="14" t="inlineStr">
        <s:is>
          <s:t>Hill slope</s:t>
        </s:is>
      </s:c>
      <s:c r="C15" s="14" t="n">
        <s:v>-2.715409</s:v>
      </s:c>
      <s:c r="D15" s="14" t="n">
        <s:v>0.005</s:v>
      </s:c>
      <s:c r="E15" s="15" t="inlineStr">
        <s:is>
          <s:t>rstats4ag.org/dose-response-curves.html (drc S.alba.m1 summary)</s:t>
        </s:is>
      </s:c>
      <s:c r="G15" s="6"/>
      <s:c r="H15" s="6"/>
      <s:c r="I15" s="6"/>
      <s:c r="J15" s="6"/>
      <s:c r="K15" s="6"/>
      <s:c r="L15" s="6"/>
      <s:c r="M15" s="6"/>
    </s:row>
    <s:row r="16" ht="24" customHeight="1">
      <s:c r="A16" s="13" t="inlineStr">
        <s:is>
          <s:t>drc S.alba Glyphosate</s:t>
        </s:is>
      </s:c>
      <s:c r="B16" s="14" t="inlineStr">
        <s:is>
          <s:t>Bottom</s:t>
        </s:is>
      </s:c>
      <s:c r="C16" s="14" t="n">
        <s:v>0.891238</s:v>
      </s:c>
      <s:c r="D16" s="14" t="n">
        <s:v>0.005</s:v>
      </s:c>
      <s:c r="E16" s="15" t="inlineStr">
        <s:is>
          <s:t>rstats4ag.org/dose-response-curves.html (drc S.alba.m1 summary)</s:t>
        </s:is>
      </s:c>
      <s:c r="G16" s="6"/>
      <s:c r="H16" s="6"/>
      <s:c r="I16" s="6"/>
      <s:c r="J16" s="6"/>
      <s:c r="K16" s="6"/>
      <s:c r="L16" s="6"/>
      <s:c r="M16" s="6"/>
    </s:row>
    <s:row r="17" ht="24" customHeight="1">
      <s:c r="A17" s="13" t="inlineStr">
        <s:is>
          <s:t>drc S.alba Glyphosate</s:t>
        </s:is>
      </s:c>
      <s:c r="B17" s="14" t="inlineStr">
        <s:is>
          <s:t>Top</s:t>
        </s:is>
      </s:c>
      <s:c r="C17" s="14" t="n">
        <s:v>3.875759</s:v>
      </s:c>
      <s:c r="D17" s="14" t="n">
        <s:v>0.005</s:v>
      </s:c>
      <s:c r="E17" s="15" t="inlineStr">
        <s:is>
          <s:t>rstats4ag.org/dose-response-curves.html (drc S.alba.m1 summary)</s:t>
        </s:is>
      </s:c>
      <s:c r="G17" s="6"/>
      <s:c r="H17" s="6"/>
      <s:c r="I17" s="6"/>
      <s:c r="J17" s="6"/>
      <s:c r="K17" s="6"/>
      <s:c r="L17" s="6"/>
      <s:c r="M17" s="6"/>
    </s:row>
    <s:row r="18" ht="24" customHeight="1">
      <s:c r="A18" s="13" t="inlineStr">
        <s:is>
          <s:t>drc S.alba Glyphosate</s:t>
        </s:is>
      </s:c>
      <s:c r="B18" s="14" t="inlineStr">
        <s:is>
          <s:t>IC50</s:t>
        </s:is>
      </s:c>
      <s:c r="C18" s="14" t="n">
        <s:v>62.087606</s:v>
      </s:c>
      <s:c r="D18" s="14" t="n">
        <s:v>0.005</s:v>
      </s:c>
      <s:c r="E18" s="15" t="inlineStr">
        <s:is>
          <s:t>rstats4ag.org/dose-response-curves.html (drc S.alba.m1 summary)</s:t>
        </s:is>
      </s:c>
      <s:c r="G18" s="6"/>
      <s:c r="H18" s="6"/>
      <s:c r="I18" s="6"/>
      <s:c r="J18" s="6"/>
      <s:c r="K18" s="6"/>
      <s:c r="L18" s="6"/>
      <s:c r="M18" s="6"/>
    </s:row>
    <s:row r="19" ht="24" customHeight="1">
      <s:c r="A19" s="13" t="inlineStr">
        <s:is>
          <s:t>drc S.alba Bentazone</s:t>
        </s:is>
      </s:c>
      <s:c r="B19" s="14" t="inlineStr">
        <s:is>
          <s:t>Hill slope</s:t>
        </s:is>
      </s:c>
      <s:c r="C19" s="14" t="n">
        <s:v>-5.13481</s:v>
      </s:c>
      <s:c r="D19" s="14" t="n">
        <s:v>0.005</s:v>
      </s:c>
      <s:c r="E19" s="15" t="inlineStr">
        <s:is>
          <s:t>rstats4ag.org/dose-response-curves.html (drc S.alba.m1 summary)</s:t>
        </s:is>
      </s:c>
      <s:c r="G19" s="6"/>
      <s:c r="H19" s="6"/>
      <s:c r="I19" s="6"/>
      <s:c r="J19" s="6"/>
      <s:c r="K19" s="6"/>
      <s:c r="L19" s="6"/>
      <s:c r="M19" s="6"/>
    </s:row>
    <s:row r="20" ht="24" customHeight="1">
      <s:c r="A20" s="13" t="inlineStr">
        <s:is>
          <s:t>drc S.alba Bentazone</s:t>
        </s:is>
      </s:c>
      <s:c r="B20" s="14" t="inlineStr">
        <s:is>
          <s:t>Bottom</s:t>
        </s:is>
      </s:c>
      <s:c r="C20" s="14" t="n">
        <s:v>0.681845</s:v>
      </s:c>
      <s:c r="D20" s="14" t="n">
        <s:v>0.005</s:v>
      </s:c>
      <s:c r="E20" s="15" t="inlineStr">
        <s:is>
          <s:t>rstats4ag.org/dose-response-curves.html (drc S.alba.m1 summary)</s:t>
        </s:is>
      </s:c>
      <s:c r="G20" s="6"/>
      <s:c r="H20" s="6"/>
      <s:c r="I20" s="6"/>
      <s:c r="J20" s="6"/>
      <s:c r="K20" s="6"/>
      <s:c r="L20" s="6"/>
      <s:c r="M20" s="6"/>
    </s:row>
    <s:row r="21" ht="24" customHeight="1">
      <s:c r="A21" s="13" t="inlineStr">
        <s:is>
          <s:t>drc S.alba Bentazone</s:t>
        </s:is>
      </s:c>
      <s:c r="B21" s="14" t="inlineStr">
        <s:is>
          <s:t>Top</s:t>
        </s:is>
      </s:c>
      <s:c r="C21" s="14" t="n">
        <s:v>3.805791</s:v>
      </s:c>
      <s:c r="D21" s="14" t="n">
        <s:v>0.005</s:v>
      </s:c>
      <s:c r="E21" s="15" t="inlineStr">
        <s:is>
          <s:t>rstats4ag.org/dose-response-curves.html (drc S.alba.m1 summary)</s:t>
        </s:is>
      </s:c>
      <s:c r="G21" s="6"/>
      <s:c r="H21" s="6"/>
      <s:c r="I21" s="6"/>
      <s:c r="J21" s="6"/>
      <s:c r="K21" s="6"/>
      <s:c r="L21" s="6"/>
      <s:c r="M21" s="6"/>
    </s:row>
    <s:row r="22" ht="24" customHeight="1">
      <s:c r="A22" s="13" t="inlineStr">
        <s:is>
          <s:t>drc S.alba Bentazone</s:t>
        </s:is>
      </s:c>
      <s:c r="B22" s="14" t="inlineStr">
        <s:is>
          <s:t>IC50</s:t>
        </s:is>
      </s:c>
      <s:c r="C22" s="14" t="n">
        <s:v>29.268444</s:v>
      </s:c>
      <s:c r="D22" s="14" t="n">
        <s:v>0.005</s:v>
      </s:c>
      <s:c r="E22" s="15" t="inlineStr">
        <s:is>
          <s:t>rstats4ag.org/dose-response-curves.html (drc S.alba.m1 summary)</s:t>
        </s:is>
      </s:c>
      <s:c r="G22" s="6"/>
      <s:c r="H22" s="6"/>
      <s:c r="I22" s="6"/>
      <s:c r="J22" s="6"/>
      <s:c r="K22" s="6"/>
      <s:c r="L22" s="6"/>
      <s:c r="M22" s="6"/>
    </s:row>
    <s:row r="23" ht="24" customHeight="1">
      <s:c r="A23" s="13" t="inlineStr">
        <s:is>
          <s:t>NIST Rat42</s:t>
        </s:is>
      </s:c>
      <s:c r="B23" s="14" t="inlineStr">
        <s:is>
          <s:t>Top (b1)</s:t>
        </s:is>
      </s:c>
      <s:c r="C23" s="14" t="n">
        <s:v>72.46223757600001</s:v>
      </s:c>
      <s:c r="D23" s="14" t="n">
        <s:v>1e-06</s:v>
      </s:c>
      <s:c r="E23" s="15" t="inlineStr">
        <s:is>
          <s:t>NIST StRD Rat42 certified values (itl.nist.gov/div898/strd/nls)</s:t>
        </s:is>
      </s:c>
      <s:c r="G23" s="6"/>
      <s:c r="H23" s="6"/>
      <s:c r="I23" s="6"/>
      <s:c r="J23" s="6"/>
      <s:c r="K23" s="6"/>
      <s:c r="L23" s="6"/>
      <s:c r="M23" s="6"/>
    </s:row>
    <s:row r="24" ht="24" customHeight="1">
      <s:c r="A24" s="13" t="inlineStr">
        <s:is>
          <s:t>NIST Rat42</s:t>
        </s:is>
      </s:c>
      <s:c r="B24" s="14" t="inlineStr">
        <s:is>
          <s:t>b2</s:t>
        </s:is>
      </s:c>
      <s:c r="C24" s="14" t="n">
        <s:v>2.6180768402</s:v>
      </s:c>
      <s:c r="D24" s="14" t="n">
        <s:v>1e-06</s:v>
      </s:c>
      <s:c r="E24" s="15" t="inlineStr">
        <s:is>
          <s:t>NIST StRD Rat42 certified values (itl.nist.gov/div898/strd/nls)</s:t>
        </s:is>
      </s:c>
      <s:c r="G24" s="6"/>
      <s:c r="H24" s="6"/>
      <s:c r="I24" s="6"/>
      <s:c r="J24" s="6"/>
      <s:c r="K24" s="6"/>
      <s:c r="L24" s="6"/>
      <s:c r="M24" s="6"/>
    </s:row>
    <s:row r="25" ht="24" customHeight="1">
      <s:c r="A25" s="13" t="inlineStr">
        <s:is>
          <s:t>NIST Rat42</s:t>
        </s:is>
      </s:c>
      <s:c r="B25" s="14" t="inlineStr">
        <s:is>
          <s:t>b3</s:t>
        </s:is>
      </s:c>
      <s:c r="C25" s="14" t="n">
        <s:v>0.06735920006600001</s:v>
      </s:c>
      <s:c r="D25" s="14" t="n">
        <s:v>1e-06</s:v>
      </s:c>
      <s:c r="E25" s="15" t="inlineStr">
        <s:is>
          <s:t>NIST StRD Rat42 certified values (itl.nist.gov/div898/strd/nls)</s:t>
        </s:is>
      </s:c>
      <s:c r="G25" s="6"/>
      <s:c r="H25" s="6"/>
      <s:c r="I25" s="6"/>
      <s:c r="J25" s="6"/>
      <s:c r="K25" s="6"/>
      <s:c r="L25" s="6"/>
      <s:c r="M25" s="6"/>
    </s:row>
    <s:row r="26" ht="24" customHeight="1">
      <s:c r="A26" s="13" t="inlineStr">
        <s:is>
          <s:t>NIST Rat42</s:t>
        </s:is>
      </s:c>
      <s:c r="B26" s="14" t="inlineStr">
        <s:is>
          <s:t>RSS</s:t>
        </s:is>
      </s:c>
      <s:c r="C26" s="14" t="n">
        <s:v>8.0565229338</s:v>
      </s:c>
      <s:c r="D26" s="14" t="n">
        <s:v>1e-06</s:v>
      </s:c>
      <s:c r="E26" s="15" t="inlineStr">
        <s:is>
          <s:t>NIST StRD Rat42 certified values (itl.nist.gov/div898/strd/nls)</s:t>
        </s:is>
      </s:c>
      <s:c r="G26" s="6"/>
      <s:c r="H26" s="6"/>
      <s:c r="I26" s="6"/>
      <s:c r="J26" s="6"/>
      <s:c r="K26" s="6"/>
      <s:c r="L26" s="6"/>
      <s:c r="M26" s="6"/>
    </s:row>
    <s:row r="27" ht="24" customHeight="1">
      <s:c r="A27" s="13" t="inlineStr">
        <s:is>
          <s:t>NIST Rat42</s:t>
        </s:is>
      </s:c>
      <s:c r="B27" s="14" t="inlineStr">
        <s:is>
          <s:t>Residual SD</s:t>
        </s:is>
      </s:c>
      <s:c r="C27" s="14" t="n">
        <s:v>1.1587725499</s:v>
      </s:c>
      <s:c r="D27" s="14" t="n">
        <s:v>1e-06</s:v>
      </s:c>
      <s:c r="E27" s="15" t="inlineStr">
        <s:is>
          <s:t>NIST StRD Rat42 certified values (itl.nist.gov/div898/strd/nls)</s:t>
        </s:is>
      </s:c>
      <s:c r="G27" s="6"/>
      <s:c r="H27" s="6"/>
      <s:c r="I27" s="6"/>
      <s:c r="J27" s="6"/>
      <s:c r="K27" s="6"/>
      <s:c r="L27" s="6"/>
      <s:c r="M27" s="6"/>
    </s:row>
    <s:row r="28" ht="24" customHeight="1">
      <s:c r="A28" s="13" t="inlineStr">
        <s:is>
          <s:t>NIST Rat42</s:t>
        </s:is>
      </s:c>
      <s:c r="B28" s="14" t="inlineStr">
        <s:is>
          <s:t>SE of b1</s:t>
        </s:is>
      </s:c>
      <s:c r="C28" s="14" t="n">
        <s:v>1.7340283401</s:v>
      </s:c>
      <s:c r="D28" s="14" t="n">
        <s:v>1e-06</s:v>
      </s:c>
      <s:c r="E28" s="15" t="inlineStr">
        <s:is>
          <s:t>NIST StRD Rat42 certified values (itl.nist.gov/div898/strd/nls)</s:t>
        </s:is>
      </s:c>
      <s:c r="G28" s="6"/>
      <s:c r="H28" s="6"/>
      <s:c r="I28" s="6"/>
      <s:c r="J28" s="6"/>
      <s:c r="K28" s="6"/>
      <s:c r="L28" s="6"/>
      <s:c r="M28" s="6"/>
    </s:row>
    <s:row r="29" ht="24" customHeight="1">
      <s:c r="G29" s="6"/>
      <s:c r="H29" s="6"/>
      <s:c r="I29" s="6"/>
      <s:c r="J29" s="6"/>
      <s:c r="K29" s="6"/>
      <s:c r="L29" s="6"/>
      <s:c r="M29" s="6"/>
    </s:row>
    <s:row r="30" ht="18" customHeight="1"/>
    <s:row r="31" ht="18" customHeight="1">
      <s:c r="A31" s="5" t="inlineStr">
        <s:is>
          <s:t>Reference datasets (raw data as published)</s:t>
        </s:is>
      </s:c>
    </s:row>
    <s:row r="32" ht="40.5" customHeight="1">
      <s:c r="A32" s="11" t="inlineStr">
        <s:is>
          <s:t>Case 1, drc ryegrass: 24 observations of root length (cm) against ferulic acid (mM), from Inderjit, Streibig and Olofsdotter (2002), Physiologia Plantarum 114:422-428. The data ship in the R package drc (CRAN) and as a CSV at vincentarelbundock.github.io/Rdatasets/csv/drc/ryegrass.csv.</s:t>
        </s:is>
      </s:c>
    </s:row>
    <s:row r="33" ht="18" customHeight="1">
      <s:c r="A33" s="8" t="inlineStr">
        <s:is>
          <s:t>Obs</s:t>
        </s:is>
      </s:c>
      <s:c r="B33" s="8" t="inlineStr">
        <s:is>
          <s:t>Root length (cm)</s:t>
        </s:is>
      </s:c>
      <s:c r="C33" s="8" t="inlineStr">
        <s:is>
          <s:t>Ferulic acid (mM)</s:t>
        </s:is>
      </s:c>
    </s:row>
    <s:row r="34" ht="18" customHeight="1">
      <s:c r="A34" s="13" t="n">
        <s:v>1</s:v>
      </s:c>
      <s:c r="B34" s="14" t="n">
        <s:v>7.58</s:v>
      </s:c>
      <s:c r="C34" s="15" t="n">
        <s:v>0</s:v>
      </s:c>
    </s:row>
    <s:row r="35" ht="18" customHeight="1">
      <s:c r="A35" s="13" t="n">
        <s:v>2</s:v>
      </s:c>
      <s:c r="B35" s="14" t="n">
        <s:v>8</s:v>
      </s:c>
      <s:c r="C35" s="15" t="n">
        <s:v>0</s:v>
      </s:c>
    </s:row>
    <s:row r="36" ht="18" customHeight="1">
      <s:c r="A36" s="13" t="n">
        <s:v>3</s:v>
      </s:c>
      <s:c r="B36" s="14" t="n">
        <s:v>8.328571429</s:v>
      </s:c>
      <s:c r="C36" s="15" t="n">
        <s:v>0</s:v>
      </s:c>
    </s:row>
    <s:row r="37" ht="18" customHeight="1">
      <s:c r="A37" s="13" t="n">
        <s:v>4</s:v>
      </s:c>
      <s:c r="B37" s="14" t="n">
        <s:v>7.25</s:v>
      </s:c>
      <s:c r="C37" s="15" t="n">
        <s:v>0</s:v>
      </s:c>
    </s:row>
    <s:row r="38" ht="18" customHeight="1">
      <s:c r="A38" s="13" t="n">
        <s:v>5</s:v>
      </s:c>
      <s:c r="B38" s="14" t="n">
        <s:v>7.375</s:v>
      </s:c>
      <s:c r="C38" s="15" t="n">
        <s:v>0</s:v>
      </s:c>
    </s:row>
    <s:row r="39" ht="18" customHeight="1">
      <s:c r="A39" s="13" t="n">
        <s:v>6</s:v>
      </s:c>
      <s:c r="B39" s="14" t="n">
        <s:v>7.9625</s:v>
      </s:c>
      <s:c r="C39" s="15" t="n">
        <s:v>0</s:v>
      </s:c>
    </s:row>
    <s:row r="40" ht="18" customHeight="1">
      <s:c r="A40" s="13" t="n">
        <s:v>7</s:v>
      </s:c>
      <s:c r="B40" s="14" t="n">
        <s:v>8.355555556000001</s:v>
      </s:c>
      <s:c r="C40" s="15" t="n">
        <s:v>0.9399999999999999</s:v>
      </s:c>
    </s:row>
    <s:row r="41" ht="18" customHeight="1">
      <s:c r="A41" s="13" t="n">
        <s:v>8</s:v>
      </s:c>
      <s:c r="B41" s="14" t="n">
        <s:v>6.914285714</s:v>
      </s:c>
      <s:c r="C41" s="15" t="n">
        <s:v>0.9399999999999999</s:v>
      </s:c>
    </s:row>
    <s:row r="42" ht="18" customHeight="1">
      <s:c r="A42" s="13" t="n">
        <s:v>9</s:v>
      </s:c>
      <s:c r="B42" s="14" t="n">
        <s:v>7.75</s:v>
      </s:c>
      <s:c r="C42" s="15" t="n">
        <s:v>0.9399999999999999</s:v>
      </s:c>
    </s:row>
    <s:row r="43" ht="18" customHeight="1">
      <s:c r="A43" s="13" t="n">
        <s:v>10</s:v>
      </s:c>
      <s:c r="B43" s="14" t="n">
        <s:v>6.871428571</s:v>
      </s:c>
      <s:c r="C43" s="15" t="n">
        <s:v>1.88</s:v>
      </s:c>
    </s:row>
    <s:row r="44" ht="18" customHeight="1">
      <s:c r="A44" s="13" t="n">
        <s:v>11</s:v>
      </s:c>
      <s:c r="B44" s="14" t="n">
        <s:v>6.45</s:v>
      </s:c>
      <s:c r="C44" s="15" t="n">
        <s:v>1.88</s:v>
      </s:c>
    </s:row>
    <s:row r="45" ht="18" customHeight="1">
      <s:c r="A45" s="13" t="n">
        <s:v>12</s:v>
      </s:c>
      <s:c r="B45" s="14" t="n">
        <s:v>5.922222222</s:v>
      </s:c>
      <s:c r="C45" s="15" t="n">
        <s:v>1.88</s:v>
      </s:c>
    </s:row>
    <s:row r="46" ht="18" customHeight="1">
      <s:c r="A46" s="13" t="n">
        <s:v>13</s:v>
      </s:c>
      <s:c r="B46" s="14" t="n">
        <s:v>1.925</s:v>
      </s:c>
      <s:c r="C46" s="15" t="n">
        <s:v>3.75</s:v>
      </s:c>
    </s:row>
    <s:row r="47" ht="18" customHeight="1">
      <s:c r="A47" s="13" t="n">
        <s:v>14</s:v>
      </s:c>
      <s:c r="B47" s="14" t="n">
        <s:v>2.885714286</s:v>
      </s:c>
      <s:c r="C47" s="15" t="n">
        <s:v>3.75</s:v>
      </s:c>
    </s:row>
    <s:row r="48" ht="18" customHeight="1">
      <s:c r="A48" s="13" t="n">
        <s:v>15</s:v>
      </s:c>
      <s:c r="B48" s="14" t="n">
        <s:v>4.233333333</s:v>
      </s:c>
      <s:c r="C48" s="15" t="n">
        <s:v>3.75</s:v>
      </s:c>
    </s:row>
    <s:row r="49" ht="18" customHeight="1">
      <s:c r="A49" s="13" t="n">
        <s:v>16</s:v>
      </s:c>
      <s:c r="B49" s="14" t="n">
        <s:v>1.1875</s:v>
      </s:c>
      <s:c r="C49" s="15" t="n">
        <s:v>7.5</s:v>
      </s:c>
    </s:row>
    <s:row r="50" ht="18" customHeight="1">
      <s:c r="A50" s="13" t="n">
        <s:v>17</s:v>
      </s:c>
      <s:c r="B50" s="14" t="n">
        <s:v>0.857142857</s:v>
      </s:c>
      <s:c r="C50" s="15" t="n">
        <s:v>7.5</s:v>
      </s:c>
    </s:row>
    <s:row r="51" ht="18" customHeight="1">
      <s:c r="A51" s="13" t="n">
        <s:v>18</s:v>
      </s:c>
      <s:c r="B51" s="14" t="n">
        <s:v>1.057142857</s:v>
      </s:c>
      <s:c r="C51" s="15" t="n">
        <s:v>7.5</s:v>
      </s:c>
    </s:row>
    <s:row r="52" ht="18" customHeight="1">
      <s:c r="A52" s="13" t="n">
        <s:v>19</s:v>
      </s:c>
      <s:c r="B52" s="14" t="n">
        <s:v>0.6875</s:v>
      </s:c>
      <s:c r="C52" s="15" t="n">
        <s:v>15</s:v>
      </s:c>
    </s:row>
    <s:row r="53" ht="18" customHeight="1">
      <s:c r="A53" s="13" t="n">
        <s:v>20</s:v>
      </s:c>
      <s:c r="B53" s="14" t="n">
        <s:v>0.525</s:v>
      </s:c>
      <s:c r="C53" s="15" t="n">
        <s:v>15</s:v>
      </s:c>
    </s:row>
    <s:row r="54" ht="18" customHeight="1">
      <s:c r="A54" s="13" t="n">
        <s:v>21</s:v>
      </s:c>
      <s:c r="B54" s="14" t="n">
        <s:v>0.825</s:v>
      </s:c>
      <s:c r="C54" s="15" t="n">
        <s:v>15</s:v>
      </s:c>
    </s:row>
    <s:row r="55" ht="18" customHeight="1">
      <s:c r="A55" s="13" t="n">
        <s:v>22</s:v>
      </s:c>
      <s:c r="B55" s="14" t="n">
        <s:v>0.25</s:v>
      </s:c>
      <s:c r="C55" s="15" t="n">
        <s:v>30</s:v>
      </s:c>
    </s:row>
    <s:row r="56" ht="18" customHeight="1">
      <s:c r="A56" s="13" t="n">
        <s:v>23</s:v>
      </s:c>
      <s:c r="B56" s="14" t="n">
        <s:v>0.22</s:v>
      </s:c>
      <s:c r="C56" s="15" t="n">
        <s:v>30</s:v>
      </s:c>
    </s:row>
    <s:row r="57" ht="18" customHeight="1">
      <s:c r="A57" s="13" t="n">
        <s:v>24</s:v>
      </s:c>
      <s:c r="B57" s="14" t="n">
        <s:v>0.44</s:v>
      </s:c>
      <s:c r="C57" s="15" t="n">
        <s:v>30</s:v>
      </s:c>
    </s:row>
    <s:row r="58" ht="18" customHeight="1"/>
    <s:row r="59" ht="40.5" customHeight="1">
      <s:c r="A59" s="11" t="inlineStr">
        <s:is>
          <s:t>Case 2, drc S.alba: 68 observations of Sinapis alba dry matter (g/pot) against herbicide dose (g/ha), from the drc package. Obs 1 to 32 are Glyphosate and obs 33 to 68 are Bentazone. CSV at vincentarelbundock.github.io/Rdatasets/csv/drc/S.alba.csv.</s:t>
        </s:is>
      </s:c>
    </s:row>
    <s:row r="60" ht="18" customHeight="1">
      <s:c r="A60" s="8" t="inlineStr">
        <s:is>
          <s:t>Obs</s:t>
        </s:is>
      </s:c>
      <s:c r="B60" s="8" t="inlineStr">
        <s:is>
          <s:t>Dose (g/ha)</s:t>
        </s:is>
      </s:c>
      <s:c r="C60" s="8" t="inlineStr">
        <s:is>
          <s:t>Herbicide</s:t>
        </s:is>
      </s:c>
      <s:c r="D60" s="8" t="inlineStr">
        <s:is>
          <s:t>Dry matter (g/pot)</s:t>
        </s:is>
      </s:c>
    </s:row>
    <s:row r="61" ht="18" customHeight="1">
      <s:c r="A61" s="13" t="n">
        <s:v>1</s:v>
      </s:c>
      <s:c r="B61" s="14" t="n">
        <s:v>0</s:v>
      </s:c>
      <s:c r="C61" s="14" t="inlineStr">
        <s:is>
          <s:t>Glyphosate</s:t>
        </s:is>
      </s:c>
      <s:c r="D61" s="15" t="n">
        <s:v>4.7</s:v>
      </s:c>
    </s:row>
    <s:row r="62" ht="18" customHeight="1">
      <s:c r="A62" s="13" t="n">
        <s:v>2</s:v>
      </s:c>
      <s:c r="B62" s="14" t="n">
        <s:v>0</s:v>
      </s:c>
      <s:c r="C62" s="14" t="inlineStr">
        <s:is>
          <s:t>Glyphosate</s:t>
        </s:is>
      </s:c>
      <s:c r="D62" s="15" t="n">
        <s:v>4.6</s:v>
      </s:c>
    </s:row>
    <s:row r="63" ht="18" customHeight="1">
      <s:c r="A63" s="13" t="n">
        <s:v>3</s:v>
      </s:c>
      <s:c r="B63" s="14" t="n">
        <s:v>0</s:v>
      </s:c>
      <s:c r="C63" s="14" t="inlineStr">
        <s:is>
          <s:t>Glyphosate</s:t>
        </s:is>
      </s:c>
      <s:c r="D63" s="15" t="n">
        <s:v>4.1</s:v>
      </s:c>
    </s:row>
    <s:row r="64" ht="18" customHeight="1">
      <s:c r="A64" s="13" t="n">
        <s:v>4</s:v>
      </s:c>
      <s:c r="B64" s="14" t="n">
        <s:v>0</s:v>
      </s:c>
      <s:c r="C64" s="14" t="inlineStr">
        <s:is>
          <s:t>Glyphosate</s:t>
        </s:is>
      </s:c>
      <s:c r="D64" s="15" t="n">
        <s:v>4.4</s:v>
      </s:c>
    </s:row>
    <s:row r="65" ht="18" customHeight="1">
      <s:c r="A65" s="13" t="n">
        <s:v>5</s:v>
      </s:c>
      <s:c r="B65" s="14" t="n">
        <s:v>0</s:v>
      </s:c>
      <s:c r="C65" s="14" t="inlineStr">
        <s:is>
          <s:t>Glyphosate</s:t>
        </s:is>
      </s:c>
      <s:c r="D65" s="15" t="n">
        <s:v>3.2</s:v>
      </s:c>
    </s:row>
    <s:row r="66" ht="18" customHeight="1">
      <s:c r="A66" s="13" t="n">
        <s:v>6</s:v>
      </s:c>
      <s:c r="B66" s="14" t="n">
        <s:v>0</s:v>
      </s:c>
      <s:c r="C66" s="14" t="inlineStr">
        <s:is>
          <s:t>Glyphosate</s:t>
        </s:is>
      </s:c>
      <s:c r="D66" s="15" t="n">
        <s:v>3</s:v>
      </s:c>
    </s:row>
    <s:row r="67" ht="18" customHeight="1">
      <s:c r="A67" s="13" t="n">
        <s:v>7</s:v>
      </s:c>
      <s:c r="B67" s="14" t="n">
        <s:v>0</s:v>
      </s:c>
      <s:c r="C67" s="14" t="inlineStr">
        <s:is>
          <s:t>Glyphosate</s:t>
        </s:is>
      </s:c>
      <s:c r="D67" s="15" t="n">
        <s:v>3.8</s:v>
      </s:c>
    </s:row>
    <s:row r="68" ht="18" customHeight="1">
      <s:c r="A68" s="13" t="n">
        <s:v>8</s:v>
      </s:c>
      <s:c r="B68" s="14" t="n">
        <s:v>0</s:v>
      </s:c>
      <s:c r="C68" s="14" t="inlineStr">
        <s:is>
          <s:t>Glyphosate</s:t>
        </s:is>
      </s:c>
      <s:c r="D68" s="15" t="n">
        <s:v>3.9</s:v>
      </s:c>
    </s:row>
    <s:row r="69" ht="18" customHeight="1">
      <s:c r="A69" s="13" t="n">
        <s:v>9</s:v>
      </s:c>
      <s:c r="B69" s="14" t="n">
        <s:v>10</s:v>
      </s:c>
      <s:c r="C69" s="14" t="inlineStr">
        <s:is>
          <s:t>Glyphosate</s:t>
        </s:is>
      </s:c>
      <s:c r="D69" s="15" t="n">
        <s:v>3.8</s:v>
      </s:c>
    </s:row>
    <s:row r="70" ht="18" customHeight="1">
      <s:c r="A70" s="13" t="n">
        <s:v>10</s:v>
      </s:c>
      <s:c r="B70" s="14" t="n">
        <s:v>10</s:v>
      </s:c>
      <s:c r="C70" s="14" t="inlineStr">
        <s:is>
          <s:t>Glyphosate</s:t>
        </s:is>
      </s:c>
      <s:c r="D70" s="15" t="n">
        <s:v>3.8</s:v>
      </s:c>
    </s:row>
    <s:row r="71" ht="18" customHeight="1">
      <s:c r="A71" s="13" t="n">
        <s:v>11</s:v>
      </s:c>
      <s:c r="B71" s="14" t="n">
        <s:v>10</s:v>
      </s:c>
      <s:c r="C71" s="14" t="inlineStr">
        <s:is>
          <s:t>Glyphosate</s:t>
        </s:is>
      </s:c>
      <s:c r="D71" s="15" t="n">
        <s:v>3.8</s:v>
      </s:c>
    </s:row>
    <s:row r="72" ht="18" customHeight="1">
      <s:c r="A72" s="13" t="n">
        <s:v>12</s:v>
      </s:c>
      <s:c r="B72" s="14" t="n">
        <s:v>10</s:v>
      </s:c>
      <s:c r="C72" s="14" t="inlineStr">
        <s:is>
          <s:t>Glyphosate</s:t>
        </s:is>
      </s:c>
      <s:c r="D72" s="15" t="n">
        <s:v>3.3</s:v>
      </s:c>
    </s:row>
    <s:row r="73" ht="18" customHeight="1">
      <s:c r="A73" s="13" t="n">
        <s:v>13</s:v>
      </s:c>
      <s:c r="B73" s="14" t="n">
        <s:v>20</s:v>
      </s:c>
      <s:c r="C73" s="14" t="inlineStr">
        <s:is>
          <s:t>Glyphosate</s:t>
        </s:is>
      </s:c>
      <s:c r="D73" s="15" t="n">
        <s:v>4.1</s:v>
      </s:c>
    </s:row>
    <s:row r="74" ht="18" customHeight="1">
      <s:c r="A74" s="13" t="n">
        <s:v>14</s:v>
      </s:c>
      <s:c r="B74" s="14" t="n">
        <s:v>20</s:v>
      </s:c>
      <s:c r="C74" s="14" t="inlineStr">
        <s:is>
          <s:t>Glyphosate</s:t>
        </s:is>
      </s:c>
      <s:c r="D74" s="15" t="n">
        <s:v>3.5</s:v>
      </s:c>
    </s:row>
    <s:row r="75" ht="18" customHeight="1">
      <s:c r="A75" s="13" t="n">
        <s:v>15</s:v>
      </s:c>
      <s:c r="B75" s="14" t="n">
        <s:v>20</s:v>
      </s:c>
      <s:c r="C75" s="14" t="inlineStr">
        <s:is>
          <s:t>Glyphosate</s:t>
        </s:is>
      </s:c>
      <s:c r="D75" s="15" t="n">
        <s:v>4.1</s:v>
      </s:c>
    </s:row>
    <s:row r="76" ht="18" customHeight="1">
      <s:c r="A76" s="13" t="n">
        <s:v>16</s:v>
      </s:c>
      <s:c r="B76" s="14" t="n">
        <s:v>20</s:v>
      </s:c>
      <s:c r="C76" s="14" t="inlineStr">
        <s:is>
          <s:t>Glyphosate</s:t>
        </s:is>
      </s:c>
      <s:c r="D76" s="15" t="n">
        <s:v>3.2</s:v>
      </s:c>
    </s:row>
    <s:row r="77" ht="18" customHeight="1">
      <s:c r="A77" s="13" t="n">
        <s:v>17</s:v>
      </s:c>
      <s:c r="B77" s="14" t="n">
        <s:v>40</s:v>
      </s:c>
      <s:c r="C77" s="14" t="inlineStr">
        <s:is>
          <s:t>Glyphosate</s:t>
        </s:is>
      </s:c>
      <s:c r="D77" s="15" t="n">
        <s:v>2.8</s:v>
      </s:c>
    </s:row>
    <s:row r="78" ht="18" customHeight="1">
      <s:c r="A78" s="13" t="n">
        <s:v>18</s:v>
      </s:c>
      <s:c r="B78" s="14" t="n">
        <s:v>40</s:v>
      </s:c>
      <s:c r="C78" s="14" t="inlineStr">
        <s:is>
          <s:t>Glyphosate</s:t>
        </s:is>
      </s:c>
      <s:c r="D78" s="15" t="n">
        <s:v>3</s:v>
      </s:c>
    </s:row>
    <s:row r="79" ht="18" customHeight="1">
      <s:c r="A79" s="13" t="n">
        <s:v>19</s:v>
      </s:c>
      <s:c r="B79" s="14" t="n">
        <s:v>40</s:v>
      </s:c>
      <s:c r="C79" s="14" t="inlineStr">
        <s:is>
          <s:t>Glyphosate</s:t>
        </s:is>
      </s:c>
      <s:c r="D79" s="15" t="n">
        <s:v>3.7</s:v>
      </s:c>
    </s:row>
    <s:row r="80" ht="18" customHeight="1">
      <s:c r="A80" s="13" t="n">
        <s:v>20</s:v>
      </s:c>
      <s:c r="B80" s="14" t="n">
        <s:v>40</s:v>
      </s:c>
      <s:c r="C80" s="14" t="inlineStr">
        <s:is>
          <s:t>Glyphosate</s:t>
        </s:is>
      </s:c>
      <s:c r="D80" s="15" t="n">
        <s:v>3.4</s:v>
      </s:c>
    </s:row>
    <s:row r="81" ht="18" customHeight="1">
      <s:c r="A81" s="13" t="n">
        <s:v>21</s:v>
      </s:c>
      <s:c r="B81" s="14" t="n">
        <s:v>80</s:v>
      </s:c>
      <s:c r="C81" s="14" t="inlineStr">
        <s:is>
          <s:t>Glyphosate</s:t>
        </s:is>
      </s:c>
      <s:c r="D81" s="15" t="n">
        <s:v>1.8</s:v>
      </s:c>
    </s:row>
    <s:row r="82" ht="18" customHeight="1">
      <s:c r="A82" s="13" t="n">
        <s:v>22</s:v>
      </s:c>
      <s:c r="B82" s="14" t="n">
        <s:v>80</s:v>
      </s:c>
      <s:c r="C82" s="14" t="inlineStr">
        <s:is>
          <s:t>Glyphosate</s:t>
        </s:is>
      </s:c>
      <s:c r="D82" s="15" t="n">
        <s:v>1.6</s:v>
      </s:c>
    </s:row>
    <s:row r="83" ht="18" customHeight="1">
      <s:c r="A83" s="13" t="n">
        <s:v>23</s:v>
      </s:c>
      <s:c r="B83" s="14" t="n">
        <s:v>80</s:v>
      </s:c>
      <s:c r="C83" s="14" t="inlineStr">
        <s:is>
          <s:t>Glyphosate</s:t>
        </s:is>
      </s:c>
      <s:c r="D83" s="15" t="n">
        <s:v>2.3</s:v>
      </s:c>
    </s:row>
    <s:row r="84" ht="18" customHeight="1">
      <s:c r="A84" s="13" t="n">
        <s:v>24</s:v>
      </s:c>
      <s:c r="B84" s="14" t="n">
        <s:v>80</s:v>
      </s:c>
      <s:c r="C84" s="14" t="inlineStr">
        <s:is>
          <s:t>Glyphosate</s:t>
        </s:is>
      </s:c>
      <s:c r="D84" s="15" t="n">
        <s:v>1.7</s:v>
      </s:c>
    </s:row>
    <s:row r="85" ht="18" customHeight="1">
      <s:c r="A85" s="13" t="n">
        <s:v>25</s:v>
      </s:c>
      <s:c r="B85" s="14" t="n">
        <s:v>160</s:v>
      </s:c>
      <s:c r="C85" s="14" t="inlineStr">
        <s:is>
          <s:t>Glyphosate</s:t>
        </s:is>
      </s:c>
      <s:c r="D85" s="15" t="n">
        <s:v>1.1</s:v>
      </s:c>
    </s:row>
    <s:row r="86" ht="18" customHeight="1">
      <s:c r="A86" s="13" t="n">
        <s:v>26</s:v>
      </s:c>
      <s:c r="B86" s="14" t="n">
        <s:v>160</s:v>
      </s:c>
      <s:c r="C86" s="14" t="inlineStr">
        <s:is>
          <s:t>Glyphosate</s:t>
        </s:is>
      </s:c>
      <s:c r="D86" s="15" t="n">
        <s:v>1.3</s:v>
      </s:c>
    </s:row>
    <s:row r="87" ht="18" customHeight="1">
      <s:c r="A87" s="13" t="n">
        <s:v>27</s:v>
      </s:c>
      <s:c r="B87" s="14" t="n">
        <s:v>160</s:v>
      </s:c>
      <s:c r="C87" s="14" t="inlineStr">
        <s:is>
          <s:t>Glyphosate</s:t>
        </s:is>
      </s:c>
      <s:c r="D87" s="15" t="n">
        <s:v>1</s:v>
      </s:c>
    </s:row>
    <s:row r="88" ht="18" customHeight="1">
      <s:c r="A88" s="13" t="n">
        <s:v>28</s:v>
      </s:c>
      <s:c r="B88" s="14" t="n">
        <s:v>160</s:v>
      </s:c>
      <s:c r="C88" s="14" t="inlineStr">
        <s:is>
          <s:t>Glyphosate</s:t>
        </s:is>
      </s:c>
      <s:c r="D88" s="15" t="n">
        <s:v>1.2</s:v>
      </s:c>
    </s:row>
    <s:row r="89" ht="18" customHeight="1">
      <s:c r="A89" s="13" t="n">
        <s:v>29</s:v>
      </s:c>
      <s:c r="B89" s="14" t="n">
        <s:v>320</s:v>
      </s:c>
      <s:c r="C89" s="14" t="inlineStr">
        <s:is>
          <s:t>Glyphosate</s:t>
        </s:is>
      </s:c>
      <s:c r="D89" s="15" t="n">
        <s:v>0.9</s:v>
      </s:c>
    </s:row>
    <s:row r="90" ht="18" customHeight="1">
      <s:c r="A90" s="13" t="n">
        <s:v>30</s:v>
      </s:c>
      <s:c r="B90" s="14" t="n">
        <s:v>320</s:v>
      </s:c>
      <s:c r="C90" s="14" t="inlineStr">
        <s:is>
          <s:t>Glyphosate</s:t>
        </s:is>
      </s:c>
      <s:c r="D90" s="15" t="n">
        <s:v>0.9</s:v>
      </s:c>
    </s:row>
    <s:row r="91" ht="18" customHeight="1">
      <s:c r="A91" s="13" t="n">
        <s:v>31</s:v>
      </s:c>
      <s:c r="B91" s="14" t="n">
        <s:v>320</s:v>
      </s:c>
      <s:c r="C91" s="14" t="inlineStr">
        <s:is>
          <s:t>Glyphosate</s:t>
        </s:is>
      </s:c>
      <s:c r="D91" s="15" t="n">
        <s:v>0.9</s:v>
      </s:c>
    </s:row>
    <s:row r="92" ht="18" customHeight="1">
      <s:c r="A92" s="13" t="n">
        <s:v>32</s:v>
      </s:c>
      <s:c r="B92" s="14" t="n">
        <s:v>320</s:v>
      </s:c>
      <s:c r="C92" s="14" t="inlineStr">
        <s:is>
          <s:t>Glyphosate</s:t>
        </s:is>
      </s:c>
      <s:c r="D92" s="15" t="n">
        <s:v>0.9</s:v>
      </s:c>
    </s:row>
    <s:row r="93" ht="18" customHeight="1">
      <s:c r="A93" s="13" t="n">
        <s:v>33</s:v>
      </s:c>
      <s:c r="B93" s="14" t="n">
        <s:v>0</s:v>
      </s:c>
      <s:c r="C93" s="14" t="inlineStr">
        <s:is>
          <s:t>Bentazone</s:t>
        </s:is>
      </s:c>
      <s:c r="D93" s="15" t="n">
        <s:v>4.1</s:v>
      </s:c>
    </s:row>
    <s:row r="94" ht="18" customHeight="1">
      <s:c r="A94" s="13" t="n">
        <s:v>34</s:v>
      </s:c>
      <s:c r="B94" s="14" t="n">
        <s:v>0</s:v>
      </s:c>
      <s:c r="C94" s="14" t="inlineStr">
        <s:is>
          <s:t>Bentazone</s:t>
        </s:is>
      </s:c>
      <s:c r="D94" s="15" t="n">
        <s:v>3.4</s:v>
      </s:c>
    </s:row>
    <s:row r="95" ht="18" customHeight="1">
      <s:c r="A95" s="13" t="n">
        <s:v>35</s:v>
      </s:c>
      <s:c r="B95" s="14" t="n">
        <s:v>0</s:v>
      </s:c>
      <s:c r="C95" s="14" t="inlineStr">
        <s:is>
          <s:t>Bentazone</s:t>
        </s:is>
      </s:c>
      <s:c r="D95" s="15" t="n">
        <s:v>2.6</s:v>
      </s:c>
    </s:row>
    <s:row r="96" ht="18" customHeight="1">
      <s:c r="A96" s="13" t="n">
        <s:v>36</s:v>
      </s:c>
      <s:c r="B96" s="14" t="n">
        <s:v>0</s:v>
      </s:c>
      <s:c r="C96" s="14" t="inlineStr">
        <s:is>
          <s:t>Bentazone</s:t>
        </s:is>
      </s:c>
      <s:c r="D96" s="15" t="n">
        <s:v>3.5</s:v>
      </s:c>
    </s:row>
    <s:row r="97" ht="18" customHeight="1">
      <s:c r="A97" s="13" t="n">
        <s:v>37</s:v>
      </s:c>
      <s:c r="B97" s="14" t="n">
        <s:v>0</s:v>
      </s:c>
      <s:c r="C97" s="14" t="inlineStr">
        <s:is>
          <s:t>Bentazone</s:t>
        </s:is>
      </s:c>
      <s:c r="D97" s="15" t="n">
        <s:v>4.3</s:v>
      </s:c>
    </s:row>
    <s:row r="98" ht="18" customHeight="1">
      <s:c r="A98" s="13" t="n">
        <s:v>38</s:v>
      </s:c>
      <s:c r="B98" s="14" t="n">
        <s:v>0</s:v>
      </s:c>
      <s:c r="C98" s="14" t="inlineStr">
        <s:is>
          <s:t>Bentazone</s:t>
        </s:is>
      </s:c>
      <s:c r="D98" s="15" t="n">
        <s:v>4.2</s:v>
      </s:c>
    </s:row>
    <s:row r="99" ht="18" customHeight="1">
      <s:c r="A99" s="13" t="n">
        <s:v>39</s:v>
      </s:c>
      <s:c r="B99" s="14" t="n">
        <s:v>0</s:v>
      </s:c>
      <s:c r="C99" s="14" t="inlineStr">
        <s:is>
          <s:t>Bentazone</s:t>
        </s:is>
      </s:c>
      <s:c r="D99" s="15" t="n">
        <s:v>4.1</s:v>
      </s:c>
    </s:row>
    <s:row r="100" ht="18" customHeight="1">
      <s:c r="A100" s="13" t="n">
        <s:v>40</s:v>
      </s:c>
      <s:c r="B100" s="14" t="n">
        <s:v>0</s:v>
      </s:c>
      <s:c r="C100" s="14" t="inlineStr">
        <s:is>
          <s:t>Bentazone</s:t>
        </s:is>
      </s:c>
      <s:c r="D100" s="15" t="n">
        <s:v>4.5</s:v>
      </s:c>
    </s:row>
    <s:row r="101" ht="18" customHeight="1">
      <s:c r="A101" s="13" t="n">
        <s:v>41</s:v>
      </s:c>
      <s:c r="B101" s="14" t="n">
        <s:v>10</s:v>
      </s:c>
      <s:c r="C101" s="14" t="inlineStr">
        <s:is>
          <s:t>Bentazone</s:t>
        </s:is>
      </s:c>
      <s:c r="D101" s="15" t="n">
        <s:v>3.5</s:v>
      </s:c>
    </s:row>
    <s:row r="102" ht="18" customHeight="1">
      <s:c r="A102" s="13" t="n">
        <s:v>42</s:v>
      </s:c>
      <s:c r="B102" s="14" t="n">
        <s:v>10</s:v>
      </s:c>
      <s:c r="C102" s="14" t="inlineStr">
        <s:is>
          <s:t>Bentazone</s:t>
        </s:is>
      </s:c>
      <s:c r="D102" s="15" t="n">
        <s:v>3.8</s:v>
      </s:c>
    </s:row>
    <s:row r="103" ht="18" customHeight="1">
      <s:c r="A103" s="13" t="n">
        <s:v>43</s:v>
      </s:c>
      <s:c r="B103" s="14" t="n">
        <s:v>10</s:v>
      </s:c>
      <s:c r="C103" s="14" t="inlineStr">
        <s:is>
          <s:t>Bentazone</s:t>
        </s:is>
      </s:c>
      <s:c r="D103" s="15" t="n">
        <s:v>3.9</s:v>
      </s:c>
    </s:row>
    <s:row r="104" ht="18" customHeight="1">
      <s:c r="A104" s="13" t="n">
        <s:v>44</s:v>
      </s:c>
      <s:c r="B104" s="14" t="n">
        <s:v>10</s:v>
      </s:c>
      <s:c r="C104" s="14" t="inlineStr">
        <s:is>
          <s:t>Bentazone</s:t>
        </s:is>
      </s:c>
      <s:c r="D104" s="15" t="n">
        <s:v>3.7</s:v>
      </s:c>
    </s:row>
    <s:row r="105" ht="18" customHeight="1">
      <s:c r="A105" s="13" t="n">
        <s:v>45</s:v>
      </s:c>
      <s:c r="B105" s="14" t="n">
        <s:v>20</s:v>
      </s:c>
      <s:c r="C105" s="14" t="inlineStr">
        <s:is>
          <s:t>Bentazone</s:t>
        </s:is>
      </s:c>
      <s:c r="D105" s="15" t="n">
        <s:v>3.2</s:v>
      </s:c>
    </s:row>
    <s:row r="106" ht="18" customHeight="1">
      <s:c r="A106" s="13" t="n">
        <s:v>46</s:v>
      </s:c>
      <s:c r="B106" s="14" t="n">
        <s:v>20</s:v>
      </s:c>
      <s:c r="C106" s="14" t="inlineStr">
        <s:is>
          <s:t>Bentazone</s:t>
        </s:is>
      </s:c>
      <s:c r="D106" s="15" t="n">
        <s:v>3.5</s:v>
      </s:c>
    </s:row>
    <s:row r="107" ht="18" customHeight="1">
      <s:c r="A107" s="13" t="n">
        <s:v>47</s:v>
      </s:c>
      <s:c r="B107" s="14" t="n">
        <s:v>20</s:v>
      </s:c>
      <s:c r="C107" s="14" t="inlineStr">
        <s:is>
          <s:t>Bentazone</s:t>
        </s:is>
      </s:c>
      <s:c r="D107" s="15" t="n">
        <s:v>3</s:v>
      </s:c>
    </s:row>
    <s:row r="108" ht="18" customHeight="1">
      <s:c r="A108" s="13" t="n">
        <s:v>48</s:v>
      </s:c>
      <s:c r="B108" s="14" t="n">
        <s:v>20</s:v>
      </s:c>
      <s:c r="C108" s="14" t="inlineStr">
        <s:is>
          <s:t>Bentazone</s:t>
        </s:is>
      </s:c>
      <s:c r="D108" s="15" t="n">
        <s:v>4</s:v>
      </s:c>
    </s:row>
    <s:row r="109" ht="18" customHeight="1">
      <s:c r="A109" s="13" t="n">
        <s:v>49</s:v>
      </s:c>
      <s:c r="B109" s="14" t="n">
        <s:v>40</s:v>
      </s:c>
      <s:c r="C109" s="14" t="inlineStr">
        <s:is>
          <s:t>Bentazone</s:t>
        </s:is>
      </s:c>
      <s:c r="D109" s="15" t="n">
        <s:v>1.1</s:v>
      </s:c>
    </s:row>
    <s:row r="110" ht="18" customHeight="1">
      <s:c r="A110" s="13" t="n">
        <s:v>50</s:v>
      </s:c>
      <s:c r="B110" s="14" t="n">
        <s:v>40</s:v>
      </s:c>
      <s:c r="C110" s="14" t="inlineStr">
        <s:is>
          <s:t>Bentazone</s:t>
        </s:is>
      </s:c>
      <s:c r="D110" s="15" t="n">
        <s:v>1.4</s:v>
      </s:c>
    </s:row>
    <s:row r="111" ht="18" customHeight="1">
      <s:c r="A111" s="13" t="n">
        <s:v>51</s:v>
      </s:c>
      <s:c r="B111" s="14" t="n">
        <s:v>40</s:v>
      </s:c>
      <s:c r="C111" s="14" t="inlineStr">
        <s:is>
          <s:t>Bentazone</s:t>
        </s:is>
      </s:c>
      <s:c r="D111" s="15" t="n">
        <s:v>1.4</s:v>
      </s:c>
    </s:row>
    <s:row r="112" ht="18" customHeight="1">
      <s:c r="A112" s="13" t="n">
        <s:v>52</s:v>
      </s:c>
      <s:c r="B112" s="14" t="n">
        <s:v>40</s:v>
      </s:c>
      <s:c r="C112" s="14" t="inlineStr">
        <s:is>
          <s:t>Bentazone</s:t>
        </s:is>
      </s:c>
      <s:c r="D112" s="15" t="n">
        <s:v>0.9</s:v>
      </s:c>
    </s:row>
    <s:row r="113" ht="18" customHeight="1">
      <s:c r="A113" s="13" t="n">
        <s:v>53</s:v>
      </s:c>
      <s:c r="B113" s="14" t="n">
        <s:v>80</s:v>
      </s:c>
      <s:c r="C113" s="14" t="inlineStr">
        <s:is>
          <s:t>Bentazone</s:t>
        </s:is>
      </s:c>
      <s:c r="D113" s="15" t="n">
        <s:v>0.9</s:v>
      </s:c>
    </s:row>
    <s:row r="114" ht="18" customHeight="1">
      <s:c r="A114" s="13" t="n">
        <s:v>54</s:v>
      </s:c>
      <s:c r="B114" s="14" t="n">
        <s:v>80</s:v>
      </s:c>
      <s:c r="C114" s="14" t="inlineStr">
        <s:is>
          <s:t>Bentazone</s:t>
        </s:is>
      </s:c>
      <s:c r="D114" s="15" t="n">
        <s:v>0.6</s:v>
      </s:c>
    </s:row>
    <s:row r="115" ht="18" customHeight="1">
      <s:c r="A115" s="13" t="n">
        <s:v>55</s:v>
      </s:c>
      <s:c r="B115" s="14" t="n">
        <s:v>80</s:v>
      </s:c>
      <s:c r="C115" s="14" t="inlineStr">
        <s:is>
          <s:t>Bentazone</s:t>
        </s:is>
      </s:c>
      <s:c r="D115" s="15" t="n">
        <s:v>0.7</s:v>
      </s:c>
    </s:row>
    <s:row r="116" ht="18" customHeight="1">
      <s:c r="A116" s="13" t="n">
        <s:v>56</s:v>
      </s:c>
      <s:c r="B116" s="14" t="n">
        <s:v>80</s:v>
      </s:c>
      <s:c r="C116" s="14" t="inlineStr">
        <s:is>
          <s:t>Bentazone</s:t>
        </s:is>
      </s:c>
      <s:c r="D116" s="15" t="n">
        <s:v>0.8</s:v>
      </s:c>
    </s:row>
    <s:row r="117" ht="18" customHeight="1">
      <s:c r="A117" s="13" t="n">
        <s:v>57</s:v>
      </s:c>
      <s:c r="B117" s="14" t="n">
        <s:v>160</s:v>
      </s:c>
      <s:c r="C117" s="14" t="inlineStr">
        <s:is>
          <s:t>Bentazone</s:t>
        </s:is>
      </s:c>
      <s:c r="D117" s="15" t="n">
        <s:v>0.7</s:v>
      </s:c>
    </s:row>
    <s:row r="118" ht="18" customHeight="1">
      <s:c r="A118" s="13" t="n">
        <s:v>58</s:v>
      </s:c>
      <s:c r="B118" s="14" t="n">
        <s:v>160</s:v>
      </s:c>
      <s:c r="C118" s="14" t="inlineStr">
        <s:is>
          <s:t>Bentazone</s:t>
        </s:is>
      </s:c>
      <s:c r="D118" s="15" t="n">
        <s:v>0.7</s:v>
      </s:c>
    </s:row>
    <s:row r="119" ht="18" customHeight="1">
      <s:c r="A119" s="13" t="n">
        <s:v>59</s:v>
      </s:c>
      <s:c r="B119" s="14" t="n">
        <s:v>160</s:v>
      </s:c>
      <s:c r="C119" s="14" t="inlineStr">
        <s:is>
          <s:t>Bentazone</s:t>
        </s:is>
      </s:c>
      <s:c r="D119" s="15" t="n">
        <s:v>0.5</s:v>
      </s:c>
    </s:row>
    <s:row r="120" ht="18" customHeight="1">
      <s:c r="A120" s="13" t="n">
        <s:v>60</s:v>
      </s:c>
      <s:c r="B120" s="14" t="n">
        <s:v>160</s:v>
      </s:c>
      <s:c r="C120" s="14" t="inlineStr">
        <s:is>
          <s:t>Bentazone</s:t>
        </s:is>
      </s:c>
      <s:c r="D120" s="15" t="n">
        <s:v>0.6</s:v>
      </s:c>
    </s:row>
    <s:row r="121" ht="18" customHeight="1">
      <s:c r="A121" s="13" t="n">
        <s:v>61</s:v>
      </s:c>
      <s:c r="B121" s="14" t="n">
        <s:v>320</s:v>
      </s:c>
      <s:c r="C121" s="14" t="inlineStr">
        <s:is>
          <s:t>Bentazone</s:t>
        </s:is>
      </s:c>
      <s:c r="D121" s="15" t="n">
        <s:v>0.8</s:v>
      </s:c>
    </s:row>
    <s:row r="122" ht="18" customHeight="1">
      <s:c r="A122" s="13" t="n">
        <s:v>62</s:v>
      </s:c>
      <s:c r="B122" s="14" t="n">
        <s:v>320</s:v>
      </s:c>
      <s:c r="C122" s="14" t="inlineStr">
        <s:is>
          <s:t>Bentazone</s:t>
        </s:is>
      </s:c>
      <s:c r="D122" s="15" t="n">
        <s:v>0.5</s:v>
      </s:c>
    </s:row>
    <s:row r="123" ht="18" customHeight="1">
      <s:c r="A123" s="13" t="n">
        <s:v>63</s:v>
      </s:c>
      <s:c r="B123" s="14" t="n">
        <s:v>320</s:v>
      </s:c>
      <s:c r="C123" s="14" t="inlineStr">
        <s:is>
          <s:t>Bentazone</s:t>
        </s:is>
      </s:c>
      <s:c r="D123" s="15" t="n">
        <s:v>0.7</s:v>
      </s:c>
    </s:row>
    <s:row r="124" ht="18" customHeight="1">
      <s:c r="A124" s="13" t="n">
        <s:v>64</s:v>
      </s:c>
      <s:c r="B124" s="14" t="n">
        <s:v>320</s:v>
      </s:c>
      <s:c r="C124" s="14" t="inlineStr">
        <s:is>
          <s:t>Bentazone</s:t>
        </s:is>
      </s:c>
      <s:c r="D124" s="15" t="n">
        <s:v>0.8</s:v>
      </s:c>
    </s:row>
    <s:row r="125" ht="18" customHeight="1">
      <s:c r="A125" s="13" t="n">
        <s:v>65</s:v>
      </s:c>
      <s:c r="B125" s="14" t="n">
        <s:v>640</s:v>
      </s:c>
      <s:c r="C125" s="14" t="inlineStr">
        <s:is>
          <s:t>Bentazone</s:t>
        </s:is>
      </s:c>
      <s:c r="D125" s="15" t="n">
        <s:v>0.6</s:v>
      </s:c>
    </s:row>
    <s:row r="126" ht="18" customHeight="1">
      <s:c r="A126" s="13" t="n">
        <s:v>66</s:v>
      </s:c>
      <s:c r="B126" s="14" t="n">
        <s:v>640</s:v>
      </s:c>
      <s:c r="C126" s="14" t="inlineStr">
        <s:is>
          <s:t>Bentazone</s:t>
        </s:is>
      </s:c>
      <s:c r="D126" s="15" t="n">
        <s:v>0.7</s:v>
      </s:c>
    </s:row>
    <s:row r="127" ht="18" customHeight="1">
      <s:c r="A127" s="13" t="n">
        <s:v>67</s:v>
      </s:c>
      <s:c r="B127" s="14" t="n">
        <s:v>640</s:v>
      </s:c>
      <s:c r="C127" s="14" t="inlineStr">
        <s:is>
          <s:t>Bentazone</s:t>
        </s:is>
      </s:c>
      <s:c r="D127" s="15" t="n">
        <s:v>0.6</s:v>
      </s:c>
    </s:row>
    <s:row r="128" ht="18" customHeight="1">
      <s:c r="A128" s="13" t="n">
        <s:v>68</s:v>
      </s:c>
      <s:c r="B128" s="14" t="n">
        <s:v>640</s:v>
      </s:c>
      <s:c r="C128" s="14" t="inlineStr">
        <s:is>
          <s:t>Bentazone</s:t>
        </s:is>
      </s:c>
      <s:c r="D128" s="15" t="n">
        <s:v>0.8</s:v>
      </s:c>
    </s:row>
    <s:row r="129" ht="18" customHeight="1"/>
    <s:row r="130" ht="31.5" customHeight="1">
      <s:c r="A130" s="11" t="inlineStr">
        <s:is>
          <s:t>Case 3, NIST StRD Rat42: nine observations of pasture yield (y) against growing time (x), from Ratkowsky (1983). Certified values are in CHECK_ROWS above. Source: itl.nist.gov/div898/strd/nls/data/LINKS/DATA/Rat42.dat.</s:t>
        </s:is>
      </s:c>
    </s:row>
    <s:row r="131" ht="18" customHeight="1">
      <s:c r="A131" s="8" t="inlineStr">
        <s:is>
          <s:t>Yield (y)</s:t>
        </s:is>
      </s:c>
      <s:c r="B131" s="8" t="inlineStr">
        <s:is>
          <s:t>Time (x)</s:t>
        </s:is>
      </s:c>
    </s:row>
    <s:row r="132" ht="18" customHeight="1">
      <s:c r="A132" s="13" t="n">
        <s:v>8.93</s:v>
      </s:c>
      <s:c r="B132" s="15" t="n">
        <s:v>9</s:v>
      </s:c>
    </s:row>
    <s:row r="133" ht="18" customHeight="1">
      <s:c r="A133" s="13" t="n">
        <s:v>10.8</s:v>
      </s:c>
      <s:c r="B133" s="15" t="n">
        <s:v>14</s:v>
      </s:c>
    </s:row>
    <s:row r="134" ht="18" customHeight="1">
      <s:c r="A134" s="13" t="n">
        <s:v>18.59</s:v>
      </s:c>
      <s:c r="B134" s="15" t="n">
        <s:v>21</s:v>
      </s:c>
    </s:row>
    <s:row r="135" ht="18" customHeight="1">
      <s:c r="A135" s="13" t="n">
        <s:v>22.33</s:v>
      </s:c>
      <s:c r="B135" s="15" t="n">
        <s:v>28</s:v>
      </s:c>
    </s:row>
    <s:row r="136" ht="18" customHeight="1">
      <s:c r="A136" s="13" t="n">
        <s:v>39.35</s:v>
      </s:c>
      <s:c r="B136" s="15" t="n">
        <s:v>42</s:v>
      </s:c>
    </s:row>
    <s:row r="137" ht="18" customHeight="1">
      <s:c r="A137" s="13" t="n">
        <s:v>56.11</s:v>
      </s:c>
      <s:c r="B137" s="15" t="n">
        <s:v>57</s:v>
      </s:c>
    </s:row>
    <s:row r="138" ht="18" customHeight="1">
      <s:c r="A138" s="13" t="n">
        <s:v>61.73</s:v>
      </s:c>
      <s:c r="B138" s="15" t="n">
        <s:v>63</s:v>
      </s:c>
    </s:row>
    <s:row r="139" ht="18" customHeight="1">
      <s:c r="A139" s="13" t="n">
        <s:v>64.62</s:v>
      </s:c>
      <s:c r="B139" s="15" t="n">
        <s:v>70</s:v>
      </s:c>
    </s:row>
    <s:row r="140" ht="18" customHeight="1">
      <s:c r="A140" s="13" t="n">
        <s:v>67.08</s:v>
      </s:c>
      <s:c r="B140" s="15" t="n">
        <s:v>79</s:v>
      </s:c>
    </s:row>
  </s:sheetData>
  <s:mergeCells count="8">
    <s:mergeCell ref="A4:E4"/>
    <s:mergeCell ref="A59:E59"/>
    <s:mergeCell ref="A1:M1"/>
    <s:mergeCell ref="G4:M4"/>
    <s:mergeCell ref="A32:E32"/>
    <s:mergeCell ref="A31:E31"/>
    <s:mergeCell ref="A2:M2"/>
    <s:mergeCell ref="A130:E130"/>
  </s:mergeCells>
  <s:pageMargins left="0.75" right="0.75" top="1" bottom="1" header="0.5" footer="0.5"/>
</s:worksheet>
</file>

<file path=xl/worksheets/sheet8.xml><?xml version="1.0" encoding="utf-8"?>
<worksheet xmlns="http://schemas.openxmlformats.org/spreadsheetml/2006/main">
  <sheetPr>
    <outlinePr summaryBelow="1" summaryRight="1"/>
    <pageSetUpPr/>
  </sheetPr>
  <dimension ref="A1:B14"/>
  <sheetViews>
    <sheetView showGridLines="0" zoomScale="100" workbookViewId="0">
      <selection activeCell="A1" sqref="A1"/>
    </sheetView>
  </sheetViews>
  <sheetFormatPr baseColWidth="8" defaultRowHeight="15"/>
  <cols>
    <col width="25" customWidth="1" min="1" max="1"/>
    <col width="80" customWidth="1" min="2" max="2"/>
  </cols>
  <sheetData>
    <row r="1" ht="25.5" customHeight="1">
      <c r="A1" s="1" t="inlineStr">
        <is>
          <t>Modification Guide</t>
        </is>
      </c>
    </row>
    <row r="2" ht="31.5" customHeight="1">
      <c r="A2" s="2" t="inlineStr">
        <is>
          <t>How to adapt this workbook to your own assay. After any change, the Validation checks must still read PASS.</t>
        </is>
      </c>
    </row>
    <row r="3" ht="18" customHeight="1"/>
    <row r="4" ht="18" customHeight="1">
      <c r="A4" s="8" t="inlineStr">
        <is>
          <t>Topic</t>
        </is>
      </c>
      <c r="B4" s="8" t="inlineStr">
        <is>
          <t>What to do</t>
        </is>
      </c>
    </row>
    <row r="5" ht="18" customHeight="1">
      <c r="A5" s="16" t="inlineStr">
        <is>
          <t>The job</t>
        </is>
      </c>
      <c r="B5" s="16" t="inlineStr">
        <is>
          <t>Fit one dose-response curve per workbook and report the IC50 (or EC50) with a confidence interval, the Hill slope, the plateaus and the fit-quality flag.</t>
        </is>
      </c>
    </row>
    <row r="6" ht="18" customHeight="1">
      <c r="A6" s="16" t="inlineStr">
        <is>
          <t>Sheets and tables</t>
        </is>
      </c>
      <c r="B6" s="16" t="inlineStr">
        <is>
          <t>Plate Data (concentrations and replicate wells), Controls (vehicle and background wells), Defaults (fit settings), Points, Results and Curve (written by Python), Validation (reference checks and their reference data).</t>
        </is>
      </c>
    </row>
    <row r="7" ht="18" customHeight="1">
      <c r="A7" s="16" t="inlineStr">
        <is>
          <t>Change the unit or direction</t>
        </is>
      </c>
      <c r="B7" s="16" t="inlineStr">
        <is>
          <t>Defaults rows Concentration unit and Direction. Direction selects whether % inhibition or % of vehicle is the main value reported on Results and Points.</t>
        </is>
      </c>
    </row>
    <row r="8" ht="18" customHeight="1">
      <c r="A8" s="16" t="inlineStr">
        <is>
          <t>Fix or free a parameter</t>
        </is>
      </c>
      <c r="B8" s="16" t="inlineStr">
        <is>
          <t>Defaults rows Top, Bottom and Hill slope accept Free or a number. A fixed parameter reads value (fixed) in Results and has no SE or CI.</t>
        </is>
      </c>
    </row>
    <row r="9" ht="18" customHeight="1">
      <c r="A9" s="16" t="inlineStr">
        <is>
          <t>Add replicate columns or rows</t>
        </is>
      </c>
      <c r="B9" s="16" t="inlineStr">
        <is>
          <t>Plate Data covers Rep 1 to Rep 4 and 24 concentrations. Paste a longer or shorter series into the same columns; blank rows are ignored.</t>
        </is>
      </c>
    </row>
    <row r="10" ht="18" customHeight="1">
      <c r="A10" s="16" t="inlineStr">
        <is>
          <t>One compound per workbook</t>
        </is>
      </c>
      <c r="B10" s="16" t="inlineStr">
        <is>
          <t>Copy this workbook once per compound. Comparing compounds or fitting shared parameters across them is not in this template.</t>
        </is>
      </c>
    </row>
    <row r="11" ht="18" customHeight="1">
      <c r="A11" s="16" t="inlineStr">
        <is>
          <t>Turn on 1/Y^2 weighting</t>
        </is>
      </c>
      <c r="B11" s="16" t="inlineStr">
        <is>
          <t>Defaults row Weighting. Low responses then count more in the fit.</t>
        </is>
      </c>
    </row>
    <row r="12" ht="18" customHeight="1">
      <c r="A12" s="16" t="inlineStr">
        <is>
          <t>Add a validation case</t>
        </is>
      </c>
      <c r="B12" s="16" t="inlineStr">
        <is>
          <t>Append a reference table below row 130 with its source, add expected-value rows to the Checks table, and add the new dataset to the reference cases in the notebook.</t>
        </is>
      </c>
    </row>
    <row r="13" ht="18" customHeight="1">
      <c r="A13" s="16" t="inlineStr">
        <is>
          <t>What not to change</t>
        </is>
      </c>
      <c r="B13" s="16" t="inlineStr">
        <is>
          <t>The shared engine functions are also used by Validation. Any change to them must keep every reference check at PASS.</t>
        </is>
      </c>
    </row>
    <row r="14" ht="18" customHeight="1">
      <c r="A14" s="16" t="inlineStr">
        <is>
          <t>Tests after an adaptation</t>
        </is>
      </c>
      <c r="B14" s="16" t="inlineStr">
        <is>
          <t>The Validation sheet must read PASS for every check. A FAIL means the fit no longer reproduces a published value.</t>
        </is>
      </c>
    </row>
  </sheetData>
  <mergeCells count="2">
    <mergeCell ref="A2:B2"/>
    <mergeCell ref="A1:B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128" customWidth="1" min="1" max="1"/>
    <col width="54" customWidth="1" min="7" max="7"/>
    <col width="89" customWidth="1" min="8" max="8"/>
  </cols>
  <sheetData>
    <row r="1">
      <c r="A1" s="19"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9" t="inlineStr">
        <is>
          <t>@app.cell
def _():
    import dataclasses
    import boardflare as bf
    import marimo as mo
    import numpy as np
    import pandas as pd
    from scipy import optimize, stats
    return bf, dataclasses, mo, np, optimize, pd, stats
# BEGIN GENERATED ENGINE (do not edit; run sync_engine.py)
@app.cell(hide_code=True)
def _(np, optimize, stats):
    # Generated from engine/core.py; edit the source, not this cell.
    # Shared curve-fitting core: Model record, weighted nonlinear least squares (linear or robust loss), bands, AICc,
    # derived quantities, inverse prediction, studentized residual outliers and shared helpers. Read this comment before
    # editing anything in engine/.
    # Notebooks get a copy of this engine from sync_engine.py: a notebook declares `# engine-models:` and receives a block.
    #
    # Layout. The engine is source code that gets copied into Marimo notebook cells, so it is split into one cell per
    # unit and every file here is also an ordinary module for pytest:
    #   core.py                 this file: one cell (np, optimize and stats arrive as cell arguments)
    #   diagnostics.py          runs_test (Wald-Wolfowitz residual sign randomness)
    #   formula.py              parse_formula (maths-only custom formula parser)
    #   models/&lt;name&gt;.py        one cell per model: its function, analytic Jacobian, initial guess, bounds, x/y checks
    #                           and one public constant named after the file in upper case (models/four_pl.py holds
    #                           FOUR_PL). A model may set a `fitter`; the four-parameter model uses one for its
    #                           constrained fit and flags. Models without a fitter use the generic bounded fitter below.
    #   registry.py             test-only: maps each models/&lt;name&gt;.py stem to its constant
    #   test_engine.py          core and cross-model tests; test_models.py holds per-model recovery and fixture tests
    #   ic50_plate.json, misra1a.json   fixture data for the tests
    #
    # Cell-marker convention (the sync script reads these; keep them exact):
    #   - Lines 1 and 2 of every file: `# cell-deps:` names the cell receives from other cells, `# cell-exports:`
    #     names the cell defines for other cells. Names starting with an underscore are cell-local in Marimo, so
    #     private helpers (and private stdlib aliases such as `import math as _math`) may repeat across cells.
    #   - A line ending in `# sync: omit` is for pytest only; the sync script drops it. Each model file has one such
    #     line importing from core, which is how pytest gets Model and the cell arguments.
    #   - Public names must be defined in one cell only, and a cell must not re-import a name another cell defines.
    #   - Model files import nothing from the repo except that omitted line.
    # Keep this file under 32,767 characters.
    import math as _math
    import warnings as _warnings
    from dataclasses import dataclass as _dataclass
    from dataclasses import field as _field
    LN10 = _math.log(10.0)
    GAS_CONSTANT = 8.314462618  # J / (mol K)
    MAX_FEV = 20000
    MIN_POINTS = 5
    _BOUND_TOLERANCE = 1e-8
    _LOSSES = ("linear", "soft_l1", "huber")
    def as_number(value):
        """Convert a spreadsheet cell to a float, or NaN when it is blank or not numeric."""
        if value is None:
            return np.nan
        if isinstance(value, str):
            text = value.strip().replace(",", "")
            try:
                return float(text)
            except ValueError:
                return np.nan
        try:
            return float(value)
        except (TypeError, ValueError):
            return np.nan
    def log10_concentration(values):
        """log10 of concentrations. Zero maps to -inf, which the four-parameter model handles without a placeholder."""
        with np.errstate(divide="ignore", invalid="ignore"):
            return np.log10(np.asarray(values, dtype=float))
    def normalise_to_controls(raw, vehicle, background):
        """Percent of the vehicle signal: 100 x (Y - mean background) / (mean vehicle - mean background)."""
        vehicle_mean = float(np.mean(vehicle))
        background_mean = float(np.mean(background))
        return 100.0 * (np.asarray(raw, dtype=float) - background_mean) / (vehicle_mean - background_mean)
    def positive_median(x, fallback=1.0):
        """Median of the positive values, floored at 0.01. Used for initial guesses of concentration-like scales."""
        positive = x[x &gt; 0]
        return max(float(np.median(positive)) if positive.size else fallback, 0.01)
    def power_guess(x, y):
        """Initial [scale, exponent] from a log-log line through the positive points."""
        mask = y &gt; 0
        if np.count_nonzero(mask) &gt;= 2:
            slope, intercept = np.polyfit(np.log(x[mask]), np.log(y[mask]), 1)
            return [max(float(np.exp(intercept)), 0.01), max(float(slope), 0.01)]
        positive = y[y &gt; 0]
        return [max(float(np.median(positive)) if positive.size else 1.0, 0.01), 1.0]
    @_dataclass(frozen=True)
    class Model:
        # A model record. Fields:
        #
        # parameters: parameter names, in the order func takes them.
        # func(x, *params) and jacobian(x, *params): the model and its analytic partial derivatives (one column per parameter).
        # lower, upper: bounds for the generic fitter. guess(x, y): initial parameters.
        # x_ok, y_ok: boolean masks for usable observations. transform: applied to x first (four_pl uses log10).
        # fitter: optional hook (model, x, y, sigma, fixed, hill_sign) -&gt; (params, cov, free, flags) used instead of the
        # generic bounded fitter. cov is the full covariance (zero rows for fixed parameters), free the names fitted.
        parameters: tuple
        func: object
        jacobian: object
        lower: tuple
        upper: tuple
        guess: object
        x_ok: object
        y_ok: object
        transform: object = None
        label: str = ""
        fitter: object = None
    @_dataclass
    class FitResult:
        model: object
        parameter_names: tuple
        params: np.ndarray
        cov: np.ndarray
        free: tuple
        fixed: dict
        x: np.ndarray
        y: np.ndarray
        sigma: np.ndarray
        fitted: np.ndarray
        residuals: np.ndarray
        rss_weighted: float
        rss: float
        df: int
        sy_x: float
        r_squared: float
        rmse: float
        aicc: float
        condition: float
        confidence: float
        t_value: float
        standard_errors: np.ndarray
        outlier_index: np.ndarray
        flags: list = _field(default_factory=list)
        def predict(self, new_x, confidence=None):
            """Fitted value with confidence band (mean) and prediction band (new observation). The prediction band assumes constant noise: it adds `sy_x**2`, which for a weighted fit is in weighted units, so it is not a valid prediction band for a weighted fit. The notebooks draw only the confidence band."""
            model = self.model
            raw = np.atleast_1d(np.asarray(new_x, dtype=float))
            x_model = model.transform(raw) if model.transform else raw
            if not np.all(model.x_ok(x_model)):
                raise ValueError(f"Prediction input is outside the domain of {model.label}.")
            level = self.confidence if confidence is None else confidence
            t_crit = float(stats.t.ppf((1.0 + level) / 2.0, self.df))
            fit = model.func(x_model, *self.params)
            jac = model.jacobian(x_model, *self.params)
            mean_variance = np.einsum("ij,jk,ik-&gt;i", jac, self.cov, jac)
            ci = t_crit * np.sqrt(np.maximum(mean_variance, 0.0))
            pi = t_crit * np.sqrt(np.maximum(mean_variance + self.sy_x**2, 0.0))
            return {
                "x": raw,
                "fit": fit,
                "ci_low": fit - ci,
                "ci_high": fit + ci,
                "pi_low": fit - pi,
                "pi_high": fit + pi,
            }
        def parameter_table(self):
            return {
                name: {"value": float(value), "se": float(se), "fixed": name in self.fixed}
                for name, value, se in zip(self.parameter_names, self.params, self.standard_errors)
            }
    def _check_fixed(model, fixed):
        if not fixed:
            return {}
        if model.fitter is None:
            raise ValueError(f"Fixed parameters are not supported for {model.label}.")
        cleaned = {key: value for key, value in fixed.items() if value is not None}
        unknown = set(cleaned) - set(model.parameters)
        if unknown:
            raise ValueError(f"Unknown parameter names for {model.label}: {sorted(unknown)}.")
        if len(cleaned) == len(model.parameters):
            raise ValueError("At least one parameter must stay free.")
        return {key: float(value) for key, value in cleaned.items()}
    def _robust_variance(resid, dof):
        # (1.4826 * MAD)**2 with the n/(n-p) correction the linear path applies to RSS / n; resists gross outliers.
        spread = 1.4826 * float(np.median(np.abs(resid - np.median(resid))))
        return spread**2 * resid.size / dof
    def _weighted_covariance(model, x, y, sigma, params, robust=False):
        # cov = pinv(J^T J) * variance; variance is RSS / (n - p), or the robust scale when robust=True.
        #
        # Columns are scaled to unit norm before the pseudo-inverse. Parameters such as Arrhenius A (about 1e10)
        # and Ea (about 1e4) otherwise make J^T J badly scaled, and pinv's default cutoff drops real variance.
        # The result is the same matrix; only the rounding changes.
        design = np.asarray(model.jacobian(x, *params), dtype=float) / sigma[:, None]
        scale = np.linalg.norm(design, axis=0)
        scale[scale == 0] = 1.0
        scaled = design / scale
        resid = (y - model.func(x, *params)) / sigma
        dof = len(y) - design.shape[1]
        variance = _robust_variance(resid, dof) if robust else float(np.sum(resid**2)) / dof
        inner = np.linalg.pinv(scaled.T @ scaled)
        return inner / np.outer(scale, scale) * variance
    def _fit_bounded(model, x, y, sigma):
        # Generic fitter for models without a fitter hook: bounded curve_fit from the model's initial guess.
        #
        # curve_fit supplies only the parameters here; the covariance is computed from the analytic Jacobian.
        p0 = np.asarray(model.guess(x, y), dtype=float)
        try:
            with _warnings.catch_warnings():
                _warnings.simplefilter("ignore", optimize.OptimizeWarning)
                popt, _ = optimize.curve_fit(
                    model.func,
                    x,
                    y,
                    p0=p0,
                    sigma=sigma,
                    absolute_sigma=False,
                    bounds=(model.lower, model.upper),
                    maxfev=MAX_FEV,
                )
        except (RuntimeError, ValueError) as error:
            raise ValueError(f"The {model.label} fit did not converge: {error}") from error
        params = np.asarray(popt, dtype=float)
        cov = _weighted_covariance(model, x, y, sigma, params)
        return params, cov, tuple(model.parameters)
    def _fit_robust(model, x, y, sigma, loss, f_scale):
        # Robust loss on weighted residuals via least_squares. The covariance is the linear Gauss-Newton estimate at the solution.
        p0 = np.asarray(model.guess(x, y), dtype=float)
        def residual(params):
            return (y - model.func(x, *params)) / sigma
        def jacobian(params):
            return -np.asarray(model.jacobian(x, *params), dtype=float) / sigma[:, None]
        try:
            result = optimize.least_squares(
                residual,
                p0,
                jac=jacobian,
                bounds=(model.lower, model.upper),
                loss=loss,
                f_scale=f_scale,
                max_nfev=MAX_FEV,
            )
        except (RuntimeError, ValueError) as error:
            raise ValueError(f"The {model.label} fit did not converge: {error}") from error
        if not result.success:
            raise ValueError(f"The {model.label} fit did not converge: {result.message}")
        params = np.asarray(result.x, dtype=float)
        cov = _weighted_covariance(model, x, y, sigma, params, robust=True)
        return params, cov, tuple(model.parameters)
    def _bound_flags(model, params):
        flags = []
        for name, value, lower, upper in zip(model.parameters, params, model.lower, model.upper):
            if np.isfinite(lower) and value &lt;= lower + _BOUND_TOLERANCE * (1.0 + abs(lower)):
                flags.append(f"{name} at lower bound")
            if np.isfinite(upper) and value &gt;= upper - _BOUND_TOLERANCE * (1.0 + abs(upper)):
                flags.append(f"{name} at upper bound")
        return flags
    def fit_model(model, x, y, *, fixed=None, sigma=None, confidence=0.95, hill_sign=None, outlier_sd=3.0, loss="linear", f_scale=1.0):
        # Fit one model by weighted least squares.
        #
        # model: a Model record from models/ (for example models.four_pl.FOUR_PL).
        # x, y: observations. Models with a transform (four_pl) take concentrations, zero allowed, and fit on log10.
        # sigma: per-point standard deviations (weights are 1/sigma). None means unweighted.
        # fixed: models with a fitter only (four_pl), a dict such as {"bottom": 0.0}. None values are treated as free.
        # hill_sign: passed to the fitter. four_pl: None tries both signs and keeps the best fit; -1 for inhibition,
        # +1 for stimulation.
        # loss: "linear" (default), or robust "soft_l1" / "huber"; f_scale is the weighted residual size where the loss bends.
        # Robust fits use the generic fitter only. Their covariance and sy_x (so the outlier flags) use the robust residual
        # scale; rss, r_squared and aicc use plain squared residuals.
        if not 0.0 &lt; confidence &lt; 1.0:
            raise ValueError("Confidence must be between 0 and 1.")
        if loss not in _LOSSES:
            raise ValueError(f"loss must be one of {', '.join(_LOSSES)}; got {loss!r}.")
        if not f_scale &gt; 0.0:
            raise ValueError("f_scale must be positive.")
        fixed_values = _check_fixed(model, fixed)
        x = np.asarray(x, dtype=float)
        y = np.asarray(y, dtype=float)
        sigma_values = np.ones_like(y) if sigma is None else np.asarray(sigma, dtype=float)
        if not (x.shape == y.shape == sigma_values.shape) or x.ndim != 1:
            raise ValueError("x, y and sigma must be one-dimensional arrays of the same length.")
        x_model = model.transform(x) if model.transform else x
        keep = model.x_ok(x_model) &amp; model.y_ok(y) &amp; np.isfinite(sigma_values) &amp; (sigma_values &gt; 0)
        x_fit, y_fit, s_fit = x_model[keep], y[keep], sigma_values[keep]
        if len(y_fit) &lt; MIN_POINTS:
            raise ValueError(f"At least {MIN_POINTS} usable observations are required; found {len(y_fit)}.")
        if model.fitter is None:
            if loss == "linear":
                params, cov, free = _fit_bounded(model, x_fit, y_fit, s_fit)
            else:
                params, cov, free = _fit_robust(model, x_fit, y_fit, s_fit, loss, f_scale)
            flags = _bound_flags(model, params)
        else:
            if loss != "linear":
                raise ValueError(f"Robust loss is not supported for {model.label}; use loss='linear'.")
            params, cov, free, flags = model.fitter(model, x_fit, y_fit, s_fit, fixed_values, hill_sign)
        if not np.all(np.isfinite(params)):
            raise ValueError("The fit returned non-finite parameters.")
        free_index = [model.parameters.index(name) for name in free]
        n = len(y_fit)
        p = len(free)
        df = n - p
        if df &lt; 1:
            raise ValueError("Too few usable observations for the number of free parameters.")
        fitted = model.func(x_fit, *params)
        residuals = y_fit - fitted
        rss_weighted = float(np.sum((residuals / s_fit) ** 2))
        rss = float(np.sum(residuals**2))
        total = float(np.sum((y_fit - np.mean(y_fit)) ** 2))
        r_squared = 1.0 - rss / total if total &gt; 0 else float("nan")
        rmse = _math.sqrt(rss / n)
        # AIC and AICc count K = p + 1 parameters: the p free parameters plus the residual variance, which least squares
        # estimates too (Burnham &amp; Anderson's AICc; GraphPad Prism's AICc docs say that for nonlinear regression "k in the
        # equations above is replaced by k+1",
        # https://graphpad.com/guides/prism/latest/curve-fitting/reg_multiple_logistic_results_model_diagnostics.htm).
        # Convention: AIC = n*ln(RSS/n) + 2K with the constant term omitted; AICc = AIC + 2K(K+1)/(n-K-1).
        K = p + 1
        aic = n * _math.log(max(rss / n, 1e-12)) + 2 * K
        denom = n - K - 1
        aicc = aic + 2 * K * (K + 1) / denom if denom &gt; 0 else float("nan")
        cov_free = cov[np.ix_(free_index, free_index)]
        condition = float(np.linalg.cond(cov_free))
        # Robust path: sy_x is the robust scale, so outliers cannot mask each other in the flags.
        sy_x = _math.sqrt(rss_weighted / df) if loss == "linear" else _math.sqrt(_robust_variance(residuals / s_fit, df))
        standard_errors = np.sqrt(np.maximum(np.diag(cov), 0.0))
        # Studentized residuals: leverage h_i from weighted Jacobian J_w = J / s_fit[:, None].
        # cov_free is inv(J_w^T J_w) * variance. v_cov = cov_free / (sy_x**2) is inv(J_w^T J_w).
        # Hat diagonal h_i = [J_w inv(J_w^T J_w) J_w^T]_ii.
        if sy_x &lt; 1e-12:
            outlier_index = np.array([], dtype=int)
        elif model.jacobian and np.all(np.isfinite(cov_free)):
            jac = np.asarray(model.jacobian(x_fit, *params), dtype=float)[:, free_index]
            j_w = jac / s_fit[:, None]
            v_cov = cov_free / (sy_x**2)
            h = np.sum((j_w @ v_cov) * j_w, axis=1)
            h = np.clip(h, 0.0, 1.0 - 1e-12)
            stud_res = (residuals / s_fit) / (sy_x * np.sqrt(1.0 - h))
            outlier_index = np.flatnonzero(np.abs(stud_res) &gt; outlier_sd)
        else:
            outlier_index = np.flatnonzero(np.abs(residuals / s_fit) &gt; outlier_sd * sy_x)
        if not np.all(np.isfinite(cov_free)):
            flags.append("covariance not estimable")
        return FitResult(
            model=model,
            parameter_names=tuple(model.parameters),
            params=params,
            cov=cov,
            free=free,
            fixed=fixed_values,
            x=x_fit,
            y=y_fit,
            sigma=s_fit,
            fitted=fitted,
            residuals=residuals,
            rss_weighted=rss_weighted,
            rss=rss,
            df=df,
            sy_x=sy_x,
            r_squared=r_squared,
            rmse=rmse,
            aicc=aicc,
            condition=condition,
            confidence=confidence,
            t_value=float(stats.t.ppf(0.5 + confidence / 2.0, df)),
            standard_errors=standard_errors,
            outlier_index=outlier_index,
            flags=flags,
        )
    def derived_quantity(result, value, gradient):
        # Delta-method estimate of a derived quantity.
        #
        # value(params) -&gt; float, gradient(params) -&gt; array of partial derivatives, one per parameter.
        # Returns the value, its standard error and a Wald interval at the fit's confidence level.
        params = result.params
        grad = np.asarray(gradient(params), dtype=float)
        estimate = float(value(params))
        se = float(_math.sqrt(max(grad @ result.cov @ grad, 0.0)))
        half = result.t_value * se
        return {"value": estimate, "se": se, "low": estimate - half, "high": estimate + half}
    def inverse_prediction(result, y0, *, replicates=1, confidence=0.95, sigma_at=None):
        # Inverse prediction: estimate scalar x from an observed scalar response y0.
        #
        # Defined for linear and quadratic polynomial models (parameters starting intercept, slope).
        # y0 must be a scalar; replicates is the number of observations averaged into y0.
        # sigma_at: callable(x) returning the weight scale (matching the fit's sigma units) at x.
        # For unweighted fits or fits with constant sigma, sigma_at defaults to that constant scale.
        # For weighted fits with non-constant sigma, sigma_at must be provided.
        #
        # Approximate delta-method variance:
        #   var(x0) = (J(x0) cov J(x0)^T + (sy_x * sigma_at(x0))**2 / replicates) / f'(x0)**2
        # This assumes normal noise with variance proportional to sigma_at(x0)**2. The delta-method
        # standard error is approximate, especially for non-normal noise, small sample sizes, or
        # extrapolation far outside the calibration domain.
        if np.ndim(y0) != 0:
            raise ValueError("y0 must be a scalar.")
        if not 0.0 &lt; confidence &lt; 1.0:
            raise ValueError("Confidence must be between 0 and 1.")
        if replicates &lt;= 0:
            raise ValueError("replicates must be positive.")
        model = result.model
        params = model.parameters
        if not (params[:2] == ("intercept", "slope") and len(params) in (2, 3)):
            raise ValueError(f"Inverse prediction is defined only for linear and quadratic polynomial models; got {model.label}.")
        if sigma_at is None:
            if np.ptp(result.sigma) != 0:
                raise ValueError("This fit is weighted; pass sigma_at, the weight scale as a function of x (the same sigma units used during fitting).")
            sigma_scale_fn = lambda _x: float(result.sigma[0])
        else:
            if not callable(sigma_at):
                raise ValueError("sigma_at must be callable.")
            sigma_scale_fn = sigma_at
        b0 = float(result.params[0])
        b1 = float(result.params[1])
        b2 = float(result.params[2]) if len(params) == 3 else 0.0
        y_val = float(y0)
        flags = []
        if len(params) == 2 or b2 == 0.0:
            # Linear: y = b0 + b1 * x  =&gt;  x = (y - b0) / b1
            if len(params) == 2:
                se_b1 = float(result.standard_errors[1])
                if se_b1 &gt; 0.0 and abs(b1) &lt; result.t_value * se_b1:
                    flags.append("slope not significantly different from zero")
            if b1 == 0.0:
                return {"value": float("nan"), "se": float("nan"), "low": float("nan"), "high": float("nan"), "flags": ["no solution"]}
            x0 = (y_val - b0) / b1
            f_prime = b1
        else:
            # Quadratic: b2 * x^2 + b1 * x + (b0 - y_val) = 0
            c = b0 - y_val
            disc = b1**2 - 4.0 * b2 * c
            if disc &lt; 0.0:
                return {"value": float("nan"), "se": float("nan"), "low": float("nan"), "high": float("nan"), "flags": ["no solution"]}
            sqrt_disc = _math.sqrt(disc)
            r1 = (-b1 - sqrt_disc) / (2.0 * b2)
            r2 = (-b1 + sqrt_disc) / (2.0 * b2)
            # Monotonic branch: pick the root where f'(x) has the same sign as f' at mean fitted x.
            # Note: f'(r1) = -sqrt_disc &lt;= 0; f'(r2) = +sqrt_disc &gt;= 0.
            mean_x = float(np.mean(result.x))
            f_prime_mean = b1 + 2.0 * b2 * mean_x
            if f_prime_mean &gt;= 0.0:
                x0 = r2
                f_prime = sqrt_disc
            else:
                x0 = r1
                f_prime = -sqrt_disc
        if not np.isfinite(x0):
            return {"value": float("nan"), "se": float("nan"), "low": float("nan"), "high": float("nan"), "flags": ["no solution"]}
        x_min = float(np.min(result.x))
        x_max = float(np.max(result.x))
        if x0 &lt; x_min or x0 &gt; x_max:
            flags.append("extrapolated")
        if f_prime == 0.0:
            se = float("nan")
            low = float("nan")
            high = float("nan")
            flags.append("interval undefined: the curve is flat at this x")
        else:
            sd_y = result.sy_x * float(sigma_scale_fn(x0))
            j_vec = np.array([1.0, x0] if len(params) == 2 else [1.0, x0, x0**2], dtype=float)
            mean_var = float(j_vec @ result.cov @ j_vec)
            var_x0 = (mean_var + (sd_y**2) / replicates) / (f_prime**2)
            if np.isfinite(var_x0) and var_x0 &gt;= 0.0:
                se = float(_math.sqrt(var_x0))
                t_crit = float(stats.t.ppf(0.5 + confidence / 2.0, result.df))
                if len(params) == 3:
                    # Near the vertex the slope f'(x0) is within noise of zero, so the delta-method interval is unreliable.
                    d_vec = np.array([0.0, 1.0, 2.0 * x0], dtype=float)
                    se_slope = _math.sqrt(max(float(d_vec @ result.cov @ d_vec), 0.0))
                    if se_slope &gt; 0.0 and abs(f_prime) &lt; t_crit * se_slope:
                        flags.append("curve is nearly flat at this x; the interval is unreliable")
                half = t_crit * se
                low = x0 - half
                high = x0 + half
            else:
                se = float("nan")
                low = float("nan")
                high = float("nan")
                flags.append("interval undefined: the curve is flat at this x")
        return {"value": x0, "se": se, "low": low, "high": high, "flags": flags}
    return (Model, FitResult, fit_model, derived_quantity, inverse_prediction, as_number, log10_concentration, normalise_to_controls, positive_median, power_guess, LN10, GAS_CONSTANT, MAX_FEV, MIN_POINTS,)</t>
        </is>
      </c>
      <c r="G3" t="inlineStr">
        <is>
          <t>Revision</t>
        </is>
      </c>
      <c r="H3" t="n">
        <v>1</v>
      </c>
    </row>
    <row r="4">
      <c r="A4" s="19" t="inlineStr">
        <is>
          <t>@app.cell(hide_code=True)
def _(np, stats):
    # Generated from engine/diagnostics.py; edit the source, not this cell.
    # Wald-Wolfowitz runs test on residual signs (Wald and Wolfowitz 1940, Ann. Math. Stat. 11:147-162).
    # Zero and non-finite values are dropped. E = 2*n1*n2/n + 1, Var = 2*n1*n2*(2*n1*n2 - n)/(n^2 (n - 1)),
    # z = (runs - E)/sqrt(Var) (normal approximation, no continuity correction), two-sided p = erfc(|z|/sqrt 2).
    # Needs n &gt;= _RUNS_MIN_POINTS (20) non-zero residuals of both signs. z &lt; 0 (too few runs) suggests trend or lack of fit.
    import math as _math
    _RUNS_MIN_POINTS = 20
    def runs_test(residuals):
        values = np.asarray(residuals, dtype=float).ravel()
        values = values[np.isfinite(values) &amp; (values != 0.0)]
        n = int(values.size)
        if n &lt; _RUNS_MIN_POINTS:
            raise ValueError(f"The runs test needs at least {_RUNS_MIN_POINTS} non-zero residuals; got {n}.")
        positive = values &gt; 0.0
        n1 = int(np.count_nonzero(positive))
        n2 = n - n1
        if n1 == 0 or n2 == 0:
            raise ValueError("The runs test needs residuals of both signs.")
        runs = 1 + int(np.count_nonzero(positive[1:] != positive[:-1]))
        expected = 2.0 * n1 * n2 / n + 1.0
        variance = 2.0 * n1 * n2 * (2.0 * n1 * n2 - n) / (n * n * (n - 1))
        z = (runs - expected) / _math.sqrt(variance)
        p = _math.erfc(abs(z) / _math.sqrt(2.0))
        return {"runs": runs, "expected": expected, "z": z, "p": p, "n": n, "n_positive": n1, "n_negative": n2}
    return (runs_test,)</t>
        </is>
      </c>
      <c r="G4" t="inlineStr">
        <is>
          <t>Startup mode</t>
        </is>
      </c>
      <c r="H4" s="19" t="inlineStr">
        <is>
          <t>run</t>
        </is>
      </c>
    </row>
    <row r="5">
      <c r="A5" s="19" t="inlineStr">
        <is>
          <t>@app.cell(hide_code=True)
def _(Model, np):
    # Generated from engine/formula.py; edit the source, not this cell.
    # Maths-only custom formula parser for user-typed mathematical expressions (y = f(x)).
    # Python ast (mode "eval") is checked against a strict whitelist: numbers, x, parameter names,
    # + - * / ** and unary +/-, one-argument exp, log, log10, sqrt, sin, cos, tan, abs, and pi, e.
    # No eval or exec: the checked AST becomes nested Python functions.
    import ast as _ast
    import math as _math
    import operator as _operator
    _FORMULA_MAX_CHARACTERS = 200
    _FORMULA_STEP = 1e-6
    _FORMULA_FUNCTIONS = {
        "exp": np.exp,
        "log": np.log,
        "log10": np.log10,
        "sqrt": np.sqrt,
        "sin": np.sin,
        "cos": np.cos,
        "tan": np.tan,
        "abs": np.abs,
    }
    _FORMULA_CONSTANTS = {"pi": _math.pi, "e": _math.e}
    _FORMULA_BINARY = {
        _ast.Add: _operator.add,
        _ast.Sub: _operator.sub,
        _ast.Mult: _operator.mul,
        _ast.Div: _operator.truediv,
        _ast.Pow: _operator.pow,
    }
    _FORMULA_UNARY = {_ast.UAdd: _operator.pos, _ast.USub: _operator.neg}
    def _formula_node(node, names):
        # Check one node against the whitelist and return a function (x, values) -&gt; value. names collects parameter names.
        if isinstance(node, _ast.Constant):
            if type(node.value) not in (int, float):
                raise ValueError("Only int and float numbers are allowed in a formula.")
            try:
                number = float(node.value)
            except OverflowError as error:
                raise ValueError("A number in the formula is too large.") from error
            if not _math.isfinite(number):
                raise ValueError("constant in the formula is not finite.")
            number = np.float64(number)
            return lambda x, values: number
        if isinstance(node, _ast.Name):
            if node.id == "x":
                return lambda x, values: x
            if node.id in _FORMULA_CONSTANTS:
                constant = np.float64(_FORMULA_CONSTANTS[node.id])
                return lambda x, values: constant
            if node.id in _FORMULA_FUNCTIONS:
                raise ValueError(f"{node.id} is a function; call it as {node.id}(...).")
            if node.id.startswith("_"):
                raise ValueError(f"Parameter names cannot start with an underscore: {node.id!r}.")
            if node.id not in names:
                names.append(node.id)
            return lambda x, values, name=node.id: values[name]
        if isinstance(node, _ast.BinOp):
            if type(node.op) not in _FORMULA_BINARY:
                raise ValueError(f"Operator {type(node.op).__name__} is not allowed in a formula.")
            operation = _FORMULA_BINARY[type(node.op)]
            left = _formula_node(node.left, names)
            right = _formula_node(node.right, names)
            return lambda x, values: operation(left(x, values), right(x, values))
        if isinstance(node, _ast.UnaryOp):
            if type(node.op) not in _FORMULA_UNARY:
                raise ValueError(f"Operator {type(node.op).__name__} is not allowed in a formula.")
            operation = _FORMULA_UNARY[type(node.op)]
            operand = _formula_node(node.operand, names)
            return lambda x, values: operation(operand(x, values))
        if isinstance(node, _ast.Call):
            if not (isinstance(node.func, _ast.Name) and node.func.id in _FORMULA_FUNCTIONS):
                raise ValueError(f"Only {', '.join(_FORMULA_FUNCTIONS)} may be called in a formula.")
            if node.keywords or len(node.args) != 1 or isinstance(node.args[0], _ast.Starred):
                raise ValueError(f"{node.func.id} takes exactly one positional argument.")
            function = _FORMULA_FUNCTIONS[node.func.id]
            argument = _formula_node(node.args[0], names)
            return lambda x, values: function(argument(x, values))
        raise ValueError(f"{type(node).__name__} is not allowed in a formula.")
    def parse_formula(text, initial=None):
        # Parse "y = a*exp(-k*x) + c" into a Model. Python ast (mode "eval") is checked against a whitelist: numbers, x,
        # parameter names, + - * / ** and unary +/-, one-argument exp, log, log10, sqrt, sin, cos, tan, abs, and pi, e.
        # Anything else raises ValueError. No eval or exec: the checked tree becomes nested Python functions.
        # Parameters are the other names, in order of first appearance. initial: optional {name: value}, default 1.0.
        # Derivatives are numeric (central differences, step _FORMULA_STEP), so covariance and bands carry about 1e-6 relative
        # error; kinks such as abs at zero may fit less reliably.
        if not isinstance(text, str):
            raise ValueError("The formula must be a string.")
        if len(text) &gt; _FORMULA_MAX_CHARACTERS:
            raise ValueError(f"The formula is longer than {_FORMULA_MAX_CHARACTERS} characters.")
        body = text
        has_left_side = "=" in text
        if has_left_side:
            left, _, body = text.partition("=")
            if left.strip() != "y":
                raise ValueError("The formula must have the form y = expression.")
        try:
            tree = _ast.parse(body.strip(), mode="eval")
        except SyntaxError as error:
            raise ValueError(f"The formula is not valid: {error.msg}.") from error
        names = []
        evaluate = _formula_node(tree.body, names)
        if has_left_side and "y" in names:
            raise ValueError("The right-hand side cannot use y, the response on the left.")
        if not any(isinstance(node, _ast.Name) and node.id == "x" for node in _ast.walk(tree)):
            raise ValueError("The formula must use x.")
        if not names:
            raise ValueError("The formula has no parameters: e and pi are constants, not parameters. Add a name such as a or k.")
        if initial is None:
            start = [1.0] * len(names)
        else:
            unknown = set(initial) - set(names)
            if unknown:
                raise ValueError(f"Unknown parameter names in initial: {sorted(unknown)}.")
            start = [float(initial.get(name, 1.0)) for name in names]
        def func(x, *params):
            grid = np.asarray(x, dtype=float)
            values = dict(zip(names, params))
            with np.errstate(all="ignore"):
                result = np.asarray(evaluate(grid, values), dtype=float)
                return result + np.zeros_like(grid)
        def jacobian(x, *params):
            # Central differences, one column per parameter. The step scales with the parameter's size.
            columns = []
            for position, value in enumerate(params):
                step = _FORMULA_STEP * max(1.0, abs(float(value)))
                up = list(params)
                down = list(params)
                up[position] = value + step
                down[position] = value - step
                columns.append((func(x, *up) - func(x, *down)) / (2.0 * step))
            return np.column_stack(columns)
        def guess(x, y):
            return list(start)
        count = len(names)
        return Model(
            parameters=tuple(names),
            func=func,
            jacobian=jacobian,
            lower=(-np.inf,) * count,
            upper=(np.inf,) * count,
            guess=guess,
            x_ok=lambda x: np.isfinite(np.asarray(x, dtype=float)),
            y_ok=lambda y: np.isfinite(np.asarray(y, dtype=float)),
            label="custom formula",
        )
    return (parse_formula,)</t>
        </is>
      </c>
      <c r="G5" t="inlineStr">
        <is>
          <t>Format version</t>
        </is>
      </c>
      <c r="H5" s="19" t="inlineStr">
        <is>
          <t>2</t>
        </is>
      </c>
    </row>
    <row r="6">
      <c r="A6" s="19" t="inlineStr">
        <is>
          <t>@app.cell(hide_code=True)
def _(Model, np, optimize, LN10, MAX_FEV, log10_concentration):
    # Generated from engine/models/four_pl.py; edit the source, not this cell.
    # Four-parameter logistic (variable slope) on log10 concentration. Uses a fitter hook: several starts, a Gauss-Newton
    # refinement, and field flags. ic50_summary gives IC50 with a Wald interval back-transformed from log10.
    import math as _math
    import warnings as _warnings
    _PARAMETERS = ("bottom", "top", "log_ic50", "hill")
    _HILL_SLOPE_LIMITS = (0.3, 5.0)
    _MIN_PLATEAU_CONCENTRATIONS = 2
    def _four_pl(log_x, bottom, top, log_ic50, hill):
        with np.errstate(over="ignore", divide="ignore", invalid="ignore"):
            return bottom + (top - bottom) / (1.0 + np.power(10.0, (log_ic50 - log_x) * hill))
    def _four_pl_jacobian(log_x, bottom, top, log_ic50, hill):
        # Analytic derivatives. Finite differences would make the covariance depend on rounding in the last digits.
        with np.errstate(over="ignore", divide="ignore", invalid="ignore"):
            weight = 1.0 / (1.0 + np.power(10.0, (log_ic50 - log_x) * hill))
            term = weight * (1.0 - weight)
            d_log_ic50 = -(top - bottom) * LN10 * hill * term
            d_hill = np.where(term &gt; 0, -(top - bottom) * LN10 * (log_ic50 - log_x) * term, 0.0)
        return np.column_stack([1.0 - weight, weight, d_log_ic50, d_hill])
    def _four_pl_flags(log_x, params, free_names):
        # Field heuristics: an IC50 outside the tested range, a Hill slope outside the limits, or too few
        # concentrations on one side of the IC50. Outliers are flagged elsewhere and never removed here.
        flags = []
        log_ic50 = params[2]
        finite = log_x[np.isfinite(log_x)]
        if finite.size and (log_ic50 &lt; finite.min() or log_ic50 &gt; finite.max()):
            flags.append("extrapolated")
        if not _HILL_SLOPE_LIMITS[0] &lt;= abs(params[3]) &lt;= _HILL_SLOPE_LIMITS[1]:
            flags.append("check slope")
        unique = np.unique(log_x)
        if min(np.count_nonzero(unique &lt; log_ic50), np.count_nonzero(unique &gt; log_ic50)) &lt; _MIN_PLATEAU_CONCENTRATIONS:
            flags.append("plateau not defined")
        return flags
    def _fit_four_pl(model, log_x, y, sigma, fixed, hill_sign):
        """The four-parameter fitter hook: multi-start curve_fit on the free parameters, then Gauss-Newton refinement."""
        hill_signs = (-1.0, 1.0) if hill_sign is None else (float(hill_sign),)
        free = [name for name in _PARAMETERS if name not in fixed]
        finite_x = log_x[np.isfinite(log_x)]
        if finite_x.size == 0:
            raise ValueError("At least one concentration must be positive.")
        centre = float(np.median(finite_x))
        def expand(free_values):
            lookup = dict(zip(free, free_values))
            return [fixed[name] if name in fixed else lookup[name] for name in _PARAMETERS]
        def model_values(x_values, *free_values):
            return model.func(x_values, *expand(free_values))
        free_index = [_PARAMETERS.index(name) for name in free]
        def design_for(full):
            return model.jacobian(log_x, *full)[:, free_index] / sigma[:, None]
        def objective_for(values):
            return float(np.sum(((y - model.func(log_x, *expand(values))) / sigma) ** 2))
        def refine(values):
            # curve_fit can stop a few 1e-5 short of the minimum along the flat bottom direction. Gauss-Newton
            # steps from there reach the minimum itself.
            current = np.asarray(values, dtype=float)
            objective = objective_for(current)
            for _ in range(30):
                full = expand(current)
                resid = (y - model.func(log_x, *full)) / sigma
                step = np.linalg.lstsq(design_for(full), resid, rcond=None)[0]
                if not np.all(np.isfinite(step)):
                    break
                candidate = current + step
                candidate_objective = objective_for(candidate)
                if not candidate_objective &lt; objective:
                    break
                current, objective = candidate, candidate_objective
                if np.max(np.abs(step)) &lt;= 1e-14 * (1.0 + np.max(np.abs(current))):
                    break
            design = design_for(expand(current))
            covariance = np.linalg.pinv(design.T @ design) * (objective / (len(y) - len(free)))
            return current, covariance, objective
        best = None
        for sign in hill_signs:
            for offset in (0.0, -0.3, 0.3, -3.0, 3.0):
                for magnitude in (0.05, 0.3, 1.0, 3.0, 6.0):
                    guess = {
                        "bottom": float(np.min(y)),
                        "top": float(np.max(y)),
                        "log_ic50": centre + offset,
                        "hill": sign * magnitude,
                    }
                    try:
                        with _warnings.catch_warnings():
                            # Failed starts often leave the covariance undefined; the best start is still used.
                            _warnings.simplefilter("ignore", optimize.OptimizeWarning)
                            values, _ = optimize.curve_fit(
                                model_values,
                                log_x,
                                y,
                                p0=[guess[name] for name in free],
                                sigma=sigma,
                                absolute_sigma=False,
                                maxfev=MAX_FEV,
                                check_finite=False,
                                ftol=1e-12,
                                xtol=1e-12,
                                gtol=1e-12,
                            )
                        values, covariance, objective = refine(values)
                    except (RuntimeError, ValueError):
                        continue
                    if np.isfinite(objective) and (best is None or objective &lt; best["objective"]):
                        best = {"params": expand(values), "covariance": covariance, "objective": objective}
        if best is None:
            raise ValueError("The curve did not converge. Check the concentrations and responses.")
        cov = np.zeros((4, 4))
        cov[np.ix_(free_index, free_index)] = best["covariance"]
        params = np.asarray(best["params"], dtype=float)
        return params, cov, tuple(free), _four_pl_flags(log_x, params, free)
    FOUR_PL = Model(
        parameters=_PARAMETERS,
        func=_four_pl,
        jacobian=_four_pl_jacobian,
        lower=(),
        upper=(),
        guess=None,
        x_ok=lambda x: ~np.isnan(x),
        y_ok=np.isfinite,
        transform=log10_concentration,
        label="Four-parameter logistic (variable slope)",
        fitter=_fit_four_pl,
    )
    def ic50_summary(result):
        """IC50 with its Wald interval, computed on the log10 scale and back-transformed (asymmetric in concentration)."""
        if result.model is not FOUR_PL:
            raise ValueError("IC50 summaries need a four-parameter fit.")
        params = result.params
        se = result.standard_errors
        half = result.t_value * se[2]
        gradient = np.array([-1.0, 1.0, 0.0, 0.0])
        return {
            "bottom": float(params[0]),
            "top": float(params[1]),
            "log_ic50": float(params[2]),
            "hill": float(params[3]),
            "ic50": 10.0 ** params[2],
            "se_ic50": 10.0 ** params[2] * LN10 * se[2],
            "ic50_low": 10.0 ** (params[2] - half),
            "ic50_high": 10.0 ** (params[2] + half),
            "span": float(params[1] - params[0]),
            "se_span": float(_math.sqrt(max(gradient @ result.cov @ gradient, 0.0))),
        }
    return (FOUR_PL, ic50_summary,)
# END GENERATED ENGINE</t>
        </is>
      </c>
      <c r="G6" t="inlineStr">
        <is>
          <t>Saved at</t>
        </is>
      </c>
      <c r="H6" s="19" t="inlineStr">
        <is>
          <t>1970-01-01T00:00:00Z</t>
        </is>
      </c>
    </row>
    <row r="7">
      <c r="A7" s="19" t="inlineStr">
        <is>
          <t>@app.cell(hide_code=True)
def _():
    # --- Edit these rules ---
    RESIDUAL_FLAG_SD = 3.0  # flag a well when |residual| is above this many Sy.x
    HILL_SLOPE_LIMITS = (0.3, 5.0)  # a |Hill slope| outside these limits gives "check slope"
    MIN_CONCENTRATIONS = 5  # fewer usable concentrations than this: no fit
    MIN_PLATEAU_CONCENTRATIONS = 2  # fewer concentrations on either side of the IC50 gives "plateau not defined"
    MIN_R_SQUARED = 0.90
    MAX_RESIDUAL_SD = 10.0  # residual SD threshold; rescale to your own signal's units
    # --- End of rules ---
    return (
        HILL_SLOPE_LIMITS,
        MAX_RESIDUAL_SD,
        MIN_CONCENTRATIONS,
        MIN_PLATEAU_CONCENTRATIONS,
        MIN_R_SQUARED,
        RESIDUAL_FLAG_SD,
    )</t>
        </is>
      </c>
      <c r="G7" t="inlineStr">
        <is>
          <t>Source SHA-256</t>
        </is>
      </c>
      <c r="H7" s="19" t="inlineStr">
        <is>
          <t>4ef9999e7b31e6512b123df24744f1a9320f29067a776b58f5453f85a2b14391</t>
        </is>
      </c>
    </row>
    <row r="8">
      <c r="A8" s="19" t="inlineStr">
        <is>
          <t>@app.cell(hide_code=True)
def _(bf):
    inputs = bf.inputs(
        plate=bf.ref("Plate Data!A4:G28", headers=True),
        controls=bf.ref("Controls!A4:C14", headers=True),
        defaults=bf.ref("Defaults!A4:E17", headers=True),
        checks=bf.ref("Validation!A5:E28", headers=True),
        ryegrass=bf.ref("Validation!A33:C57", headers=True),
        salba=bf.ref("Validation!A60:D128", headers=True),
        rat42=bf.ref("Validation!A131:B140", headers=True),
        overflow="Plate Data!A29",
    )
    inputs
    return (inputs,)</t>
        </is>
      </c>
      <c r="G8" t="inlineStr">
        <is>
          <t>Engine</t>
        </is>
      </c>
      <c r="H8" s="19" t="inlineStr">
        <is>
          <t>python</t>
        </is>
      </c>
    </row>
    <row r="9">
      <c r="A9" s="19" t="inlineStr">
        <is>
          <t>@app.cell(hide_code=True)
def _(FOUR_PL, LN10, as_number, dataclasses, fit_model, ic50_summary, inputs, np, pd):
    _ryegrass = inputs["ryegrass"]
    _ry_x = _ryegrass.iloc[:, 2].map(as_number).to_numpy(float)
    _ry_y = _ryegrass.iloc[:, 1].map(as_number).to_numpy(float)
    _ry_fit = fit_model(FOUR_PL, _ry_x, _ry_y, hill_sign=-1.0)
    _ry_sum = ic50_summary(_ry_fit)
    _salba = inputs["salba"]
    _herbicide = _salba.iloc[:, 2].astype(str).str.strip().to_numpy()
    _dose = _salba.iloc[:, 1].map(as_number).to_numpy(float)
    _dry = _salba.iloc[:, 3].map(as_number).to_numpy(float)
    _glyphosate = _herbicide == "Glyphosate"
    _bentazone = _herbicide == "Bentazone"
    _gly_fit = fit_model(FOUR_PL, _dose[_glyphosate], _dry[_glyphosate], hill_sign=-1.0)
    _gly_sum = ic50_summary(_gly_fit)
    _bent_fit = fit_model(FOUR_PL, _dose[_bentazone], _dry[_bentazone], hill_sign=-1.0)
    _bent_sum = ic50_summary(_bent_fit)
    _rat = inputs["rat42"]
    _rat_model = dataclasses.replace(FOUR_PL, transform=None)
    _rat_x = _rat.iloc[:, 1].map(as_number).to_numpy(float)
    _rat_y = _rat.iloc[:, 0].map(as_number).to_numpy(float)
    _rat_fit = fit_model(_rat_model, _rat_x, _rat_y, fixed={"bottom": 0.0}, hill_sign=1.0)
    _actuals = {
        ("drc ryegrass", "Hill slope"): float(_ry_fit.params[3]),
        ("drc ryegrass", "Bottom"): float(_ry_fit.params[0]),
        ("drc ryegrass", "Top"): float(_ry_fit.params[1]),
        ("drc ryegrass", "IC50"): float(_ry_sum["ic50"]),
        ("drc ryegrass", "Residual SE"): float(_ry_fit.sy_x),
        ("drc ryegrass", "SE of IC50"): float(_ry_sum["se_ic50"]),
        ("drc ryegrass", "SE of Hill"): float(_ry_fit.standard_errors[3]),
        ("drc ryegrass", "SE of Bottom"): float(_ry_fit.standard_errors[0]),
        ("drc ryegrass", "SE of Top"): float(_ry_fit.standard_errors[1]),
        ("drc S.alba Glyphosate", "Hill slope"): float(_gly_fit.params[3]),
        ("drc S.alba Glyphosate", "Bottom"): float(_gly_fit.params[0]),
        ("drc S.alba Glyphosate", "Top"): float(_gly_fit.params[1]),
        ("drc S.alba Glyphosate", "IC50"): float(_gly_sum["ic50"]),
        ("drc S.alba Bentazone", "Hill slope"): float(_bent_fit.params[3]),
        ("drc S.alba Bentazone", "Bottom"): float(_bent_fit.params[0]),
        ("drc S.alba Bentazone", "Top"): float(_bent_fit.params[1]),
        ("drc S.alba Bentazone", "IC50"): float(_bent_sum["ic50"]),
        ("NIST Rat42", "Top (b1)"): float(_rat_fit.params[1]),
        ("NIST Rat42", "b2"): float(LN10 * _rat_fit.params[3] * _rat_fit.params[2]),
        ("NIST Rat42", "b3"): float(LN10 * _rat_fit.params[3]),
        ("NIST Rat42", "RSS"): float(_rat_fit.rss),
        ("NIST Rat42", "Residual SD"): float(_rat_fit.sy_x),
        ("NIST Rat42", "SE of b1"): float(_rat_fit.standard_errors[1]),
    }
    _val_rows = []
    _passed_count = 0
    for _dataset, _quantity, _expected_raw, _tolerance_raw, _source in inputs["checks"].itertuples(index=False):
        _d_key = str(_dataset).strip()
        _q_key = str(_quantity).strip()
        _exp = as_number(_expected_raw)
        _tol = as_number(_tolerance_raw)
        _act = _actuals.get((_d_key, _q_key), np.nan)
        _diff = abs(_act - _exp)
        _rel = _diff / abs(_exp) if _exp != 0 else _diff
        _ok = bool(np.isfinite(_rel) and _rel &lt;= _tol)
        if _ok:
            _passed_count += 1
        _val_rows.append(
            {
                "Dataset": _d_key,
                "Quantity": _q_key,
                "Expected": round(float(_exp), 6) if np.isfinite(_exp) else "",
                "Actual": round(float(_act), 6) if np.isfinite(_act) else "not computed",
                "Relative difference": round(float(_rel), 6) if np.isfinite(_rel) else "",
                "Result": "PASS" if _ok else "FAIL",
                "Source": str(_source),
            }
        )
    _total_checks = len(_val_rows)
    _overall = "PASS" if _total_checks and _passed_count == _total_checks else "FAIL"
    _val_rows.append(
        {
            "Dataset": "All checks",
            "Quantity": f"{_passed_count} of {_total_checks} pass",
            "Expected": "",
            "Actual": "",
            "Relative difference": "",
            "Result": _overall,
            "Source": "",
        }
    )
    validation_table = pd.DataFrame(_val_rows)
    validation_summary = f"{_overall} ({_passed_count} of {_total_checks} checks)"
    return validation_summary, validation_table</t>
        </is>
      </c>
      <c r="G9" t="inlineStr">
        <is>
          <t>Notebook header</t>
        </is>
      </c>
      <c r="H9" s="19" t="inlineStr">
        <is>
          <t>import marimo
__generated_with = "0.23.15"
app = marimo.App(width="medium")
# engine-models: four_pl</t>
        </is>
      </c>
    </row>
    <row r="10">
      <c r="A10" s="19" t="inlineStr">
        <is>
          <t>@app.cell(hide_code=True)
def _(as_number, inputs, np):
    def _param_val(val):
        if val is None or str(val).strip().lower() in ("", "free"):
            return None
        num = as_number(val)
        return float(num) if np.isfinite(num) else None
    _defaults_lookup = {str(r[0]).strip(): r[1] for r in inputs["defaults"].itertuples(index=False)}
    direction = str(_defaults_lookup.get("Direction", "Inhibition")).strip()
    conc_unit = str(_defaults_lookup.get("Concentration unit", "nM")).strip()
    keep_zero = str(_defaults_lookup.get("Zero-concentration wells", "Top plateau")).strip() == "Top plateau"
    normalize = str(_defaults_lookup.get("Normalize to controls", "On")).strip() == "On"
    fixed_params = {
        "top": _param_val(_defaults_lookup.get("Top")),
        "bottom": _param_val(_defaults_lookup.get("Bottom")),
        "hill": _param_val(_defaults_lookup.get("Hill slope")),
    }
    use_means = str(_defaults_lookup.get("Replicates", "Each replicate")).strip() == "Means"
    use_weighting = str(_defaults_lookup.get("Weighting", "None")).strip() == "1/Y^2"
    conf_raw = as_number(_defaults_lookup.get("Confidence level", 95))
    confidence_level = (conf_raw / 100.0) if conf_raw &gt; 1.0 else (conf_raw if conf_raw &gt; 0 else 0.95)
    _beyond = inputs.get("overflow") if isinstance(inputs, dict) else None
    overflow_note = (
        ""
        if _beyond is None or str(_beyond).strip() in ("", "nan", "None") or (isinstance(_beyond, float) and np.isnan(_beyond))
        else "Rows below row 28 on the Plate Data sheet are not read."
    )
    _v_raw = [as_number(v) for v in inputs["controls"]["Vehicle"]]
    _b_raw = [as_number(b) for b in inputs["controls"]["Background"]]
    _v_fin = [v for v in _v_raw if np.isfinite(v)]
    _b_fin = [b for b in _b_raw if np.isfinite(b)]
    vehicle_mean = float(np.mean(_v_fin)) if _v_fin else np.nan
    background_mean = float(np.mean(_b_fin)) if _b_fin else np.nan
    controls_available = bool(np.isfinite(vehicle_mean) and np.isfinite(background_mean) and vehicle_mean != background_mean)
    wells_data = []
    for _r_idx, _record in enumerate(inputs["plate"].itertuples(index=False), start=5):
        _vals = list(_record)
        _c = as_number(_vals[0])
        if not np.isfinite(_c) or _c &lt; 0:
            continue
        _ex_raw = str(_vals[5]).strip().lower() if _vals[5] is not None else ""
        _ex_num = as_number(_vals[5])
        for _rep in range(1, 5):
            _raw = as_number(_vals[_rep])
            if np.isfinite(_raw):
                _is_ex = (_ex_raw == "x") or (np.isfinite(_ex_num) and _ex_num == _rep)
                if controls_available:
                    _p_inh = 100.0 * (vehicle_mean - _raw) / (vehicle_mean - background_mean)
                    _p_veh = 100.0 * (_raw - background_mean) / (vehicle_mean - background_mean)
                else:
                    _p_inh, _p_veh = np.nan, np.nan
                if normalize and controls_available:
                    _primary = _p_inh if direction == "Inhibition" else _p_veh
                    _secondary = _p_veh if direction == "Inhibition" else _p_inh
                else:
                    _primary = _raw
                    _secondary = _p_inh if direction == "Inhibition" else _p_veh
                wells_data.append(
                    {
                        "row": _r_idx,
                        "conc": float(_c),
                        "rep": _rep,
                        "raw": float(_raw),
                        "primary": float(_primary),
                        "secondary": float(_secondary),
                        "p_inh": float(_p_inh),
                        "p_veh": float(_p_veh),
                        "excluded": _is_ex,
                    }
                )
    return (
        conc_unit,
        confidence_level,
        controls_available,
        direction,
        fixed_params,
        keep_zero,
        normalize,
        overflow_note,
        use_means,
        use_weighting,
        wells_data,
    )</t>
        </is>
      </c>
      <c r="G10" t="inlineStr">
        <is>
          <t>Template ID</t>
        </is>
      </c>
      <c r="H10" s="19" t="inlineStr">
        <is>
          <t>ic50-dose-response</t>
        </is>
      </c>
    </row>
    <row r="11">
      <c r="A11" s="19" t="inlineStr">
        <is>
          <t>@app.cell(hide_code=True)
def _(
    FOUR_PL,
    HILL_SLOPE_LIMITS,
    MIN_CONCENTRATIONS,
    MIN_PLATEAU_CONCENTRATIONS,
    confidence_level,
    direction,
    fit_model,
    fixed_params,
    keep_zero,
    normalize,
    np,
    use_means,
    use_weighting,
    wells_data,
):
    _fit_wells = [
        w for w in wells_data
        if not w["excluded"] and (w["conc"] &gt; 0 or keep_zero) and np.isfinite(w["primary"])
    ]
    distinct_concs = np.unique([w["conc"] for w in _fit_wells]) if _fit_wells else np.array([])
    _error_message = None
    if len(distinct_concs) &lt; MIN_CONCENTRATIONS:
        _error_message = f"Only {len(distinct_concs)} distinct concentrations; at least {MIN_CONCENTRATIONS} are needed."
    elif len(_fit_wells) &lt; 5:
        _error_message = f"Only {len(_fit_wells)} usable observations; at least 5 are needed."
    fit = None
    fit_x = np.array([], dtype=float)
    fit_y = np.array([], dtype=float)
    if _error_message is None:
        if use_means:
            _groups = {}
            for _w in _fit_wells:
                _groups.setdefault(_w["conc"], []).append(_w["primary"])
            fit_x = np.array(sorted(_groups), dtype=float)
            fit_y = np.array([np.mean(_groups[_c]) for _c in sorted(_groups)], dtype=float)
        else:
            fit_x = np.array([w["conc"] for w in _fit_wells], dtype=float)
            fit_y = np.array([w["primary"] for w in _fit_wells], dtype=float)
        _sigma = None
        if use_weighting:
            _sigma = np.maximum(np.abs(fit_y), 1e-9 * np.max(np.abs(fit_y)))
        # Inhibition of raw signal falls; % inhibition rises. Stimulation of % vehicle falls with inhibitor.
        _hill_sign = 1.0 if (normalize and direction == "Inhibition") else (-1.0 if (normalize and direction == "Stimulation") else None)
        try:
            fit = fit_model(
                FOUR_PL,
                fit_x,
                fit_y,
                fixed=fixed_params,
                sigma=_sigma,
                confidence=confidence_level,
                hill_sign=_hill_sign,
            )
        except Exception as _ex:
            _error_message = str(_ex)
    quality_flags = "None"
    if fit is not None:
        _flags = []
        _log_ic50 = fit.params[2]
        _pos_x = fit_x[fit_x &gt; 0]
        if len(_pos_x) and (_log_ic50 &lt; np.log10(_pos_x.min()) or _log_ic50 &gt; np.log10(_pos_x.max())):
            _flags.append("extrapolated")
        if not HILL_SLOPE_LIMITS[0] &lt;= abs(fit.params[3]) &lt;= HILL_SLOPE_LIMITS[1]:
            _flags.append("check slope")
        _unique_pos = np.unique(_pos_x)
        if min(np.count_nonzero(_unique_pos &lt; 10**_log_ic50), np.count_nonzero(_unique_pos &gt; 10**_log_ic50)) &lt; MIN_PLATEAU_CONCENTRATIONS:
            _flags.append("plateau not defined")
        quality_flags = "; ".join(_flags) if _flags else "None"
    return distinct_concs, fit, fit_x, fit_y, quality_flags</t>
        </is>
      </c>
      <c r="G11" t="inlineStr">
        <is>
          <t>Template version</t>
        </is>
      </c>
      <c r="H11" s="19" t="inlineStr">
        <is>
          <t>rt-eca0fdd2548fba8bef13</t>
        </is>
      </c>
    </row>
    <row r="12">
      <c r="A12" s="19" t="inlineStr">
        <is>
          <t>@app.cell(hide_code=True)
def _(
    RESIDUAL_FLAG_SD,
    direction,
    fit,
    keep_zero,
    normalize,
    np,
    pd,
    wells_data,
):
    points_rows = []
    excluded_count = 0
    flagged_count = 0
    _prim_name = "% inhibition" if direction == "Inhibition" else "% of vehicle"
    _sec_name = "% of vehicle" if direction == "Inhibition" else "% inhibition"
    if not normalize:
        _prim_name = "Raw response"
    for _w in wells_data:
        excluded_count += int(_w["excluded"])
        _conc = _w["conc"]
        _log_conc = np.nan if _conc &lt;= 0 else float(np.log10(_conc))
        _fitted = np.nan
        _resid = np.nan
        _flag = ""
        _status = "Not fitted"
        if fit is not None:
            _pred = fit.predict([_conc])["fit"][0]
            _fitted = float(_pred)
            if _w["excluded"]:
                _status = "Excluded"
            elif _conc == 0 and not keep_zero:
                _status = "Not fitted (zero dose)"
            else:
                _status = "Fitted"
                _resid = _w["primary"] - _fitted
                if abs(_resid) &gt; RESIDUAL_FLAG_SD * fit.sy_x:
                    _flag = "Outlier"
                    flagged_count += 1
        points_rows.append(
            {
                "Plate Data row": int(_w["row"]),
                "Concentration": _conc,
                "Log10 concentration": _log_conc,
                "Replicate": int(_w["rep"]),
                "Raw response": _w["raw"],
                _prim_name: _w["primary"],
                _sec_name: _w["secondary"],
                "Fitted": _fitted,
                "Residual": _resid,
                "Flag": _flag,
                "Status": _status,
            }
        )
    points_table = pd.DataFrame(points_rows)
    return excluded_count, flagged_count, points_table</t>
        </is>
      </c>
      <c r="G12" t="inlineStr">
        <is>
          <t>Workbook instance ID</t>
        </is>
      </c>
      <c r="H12" s="19" t="n"/>
    </row>
    <row r="13">
      <c r="A13" s="19" t="inlineStr">
        <is>
          <t>@app.cell(hide_code=True)
def _(
    MAX_RESIDUAL_SD,
    MIN_R_SQUARED,
    conc_unit,
    confidence_level,
    direction,
    excluded_count,
    fit,
    fit_x,
    flagged_count,
    ic50_summary,
    normalize,
    np,
    pd,
    quality_flags,
    use_means,
    validation_summary,
):
    _term = "IC50" if direction == "Inhibition" else "EC50"
    _unit_str = f" ({conc_unit})"
    _points_label = "Points fitted (n concentrations)" if use_means else "Points fitted (n)"
    if fit is not None:
        _sum = ic50_summary(fit)
        _t = fit.t_value
        _se = fit.standard_errors
        def _val_row(name, param_idx, fixed_key):
            if fixed_key in fit.fixed:
                return {"Quantity": name + " (fixed)", "Estimate": fit.params[param_idx], "Standard error": np.nan, "Low": np.nan, "High": np.nan}
            return {
                "Quantity": name,
                "Estimate": fit.params[param_idx],
                "Standard error": _se[param_idx],
                "Low": fit.params[param_idx] - _t * _se[param_idx],
                "High": fit.params[param_idx] + _t * _se[param_idx],
            }
        _scale_suffix = " (%)" if normalize else ""
        results_list = [
            _val_row("Bottom" + _scale_suffix, 0, "bottom"),
            _val_row("Top" + _scale_suffix, 1, "top"),
            _val_row("log10 " + _term, 2, "log_ic50"),
            _val_row("Hill slope", 3, "hill"),
            {
                "Quantity": _term + _unit_str,
                "Estimate": _sum["ic50"],
                "Standard error": _sum["se_ic50"],
                "Low": _sum["ic50_low"],
                "High": _sum["ic50_high"],
            },
            {
                "Quantity": "Span (Top - Bottom)",
                "Estimate": _sum["span"],
                "Standard error": _sum["se_span"],
                "Low": _sum["span"] - _t * _sum["se_span"],
                "High": _sum["span"] + _t * _sum["se_span"],
            },
        ]
        results_table = pd.DataFrame(results_list)
        checks_table = pd.DataFrame(
            [
                {"Check": f"R-squared at least {MIN_R_SQUARED:.2f}", "Pass": "Pass" if fit.r_squared &gt;= MIN_R_SQUARED else "Fail"},
                {"Check": f"Residual standard deviation below {MAX_RESIDUAL_SD:g} points", "Pass": "Pass" if fit.sy_x &lt; MAX_RESIDUAL_SD else "Fail"},
            ]
        )
        statistics_table = pd.DataFrame(
            [
                ("Data source", "Plate Data"),
                (_points_label, str(len(fit_x))),
                ("Points excluded", str(excluded_count)),
                ("Points flagged (residual)", str(flagged_count)),
                ("Degrees of freedom", str(fit.df)),
                ("R-squared", f"{fit.r_squared:.4f}"),
                ("Residual standard deviation (sy.x)", f"{fit.sy_x:.4g}"),
                ("Confidence level", f"{confidence_level:.0%}"),
                ("Fit-quality flag", quality_flags),
                ("Validation", validation_summary),
            ],
            columns=["Statistic", "Value"],
        )
    else:
        results_table = pd.DataFrame(columns=["Quantity", "Estimate", "Standard error", "Low", "High"])
        checks_table = pd.DataFrame(columns=["Check", "Pass"])
        statistics_table = pd.DataFrame(
            [
                ("Data source", "Plate Data"),
                (_points_label, "0"),
                ("Points excluded", str(excluded_count)),
                ("Points flagged (residual)", str(flagged_count)),
                ("Degrees of freedom", "0"),
                ("R-squared", "0.0000"),
                ("Residual standard deviation (sy.x)", "0.0"),
                ("Confidence level", f"{confidence_level:.0%}"),
                ("Fit-quality flag", quality_flags),
                ("Validation", validation_summary),
            ],
            columns=["Statistic", "Value"],
        )
    return checks_table, results_table, statistics_table</t>
        </is>
      </c>
    </row>
    <row r="14">
      <c r="A14" s="19" t="inlineStr">
        <is>
          <t>@app.cell(hide_code=True)
def _(conc_unit, fit, fit_x, np, pd):
    if fit is not None and len(fit_x[fit_x &gt; 0]):
        _pos = fit_x[fit_x &gt; 0]
        _grid = np.logspace(np.log10(_pos.min()), np.log10(_pos.max()), 50)
        _pred = fit.predict(_grid)
        curve_table = pd.DataFrame(
            {
                f"Concentration ({conc_unit})": _grid,
                "Fitted": _pred["fit"],
                "Lower bound": _pred["ci_low"],
                "Upper bound": _pred["ci_high"],
            }
        )
    else:
        curve_table = pd.DataFrame(
            columns=[f"Concentration ({conc_unit})", "Fitted", "Lower bound", "Upper bound"]
        )
    return (curve_table,)</t>
        </is>
      </c>
    </row>
    <row r="15">
      <c r="A15" s="19" t="inlineStr">
        <is>
          <t>@app.cell(hide_code=True)
def _(fit, np):
    def ic_at(percent):
        if fit is None:
            return "No fit: check inputs"
        try:
            level = float(percent)
        except (TypeError, ValueError):
            return "Enter a percent effect from 1 to 99"
        if not 0.0 &lt; level &lt; 100.0:
            return "Enter a percent effect from 1 to 99"
        log_ic50 = float(fit.params[2])
        hill = float(fit.params[3])
        if abs(hill) &lt; 1e-12:
            return float("nan")
        ec_f = 10.0 ** (log_ic50 + np.log10(level / (100.0 - level)) / abs(hill))
        return float(ec_f)
    return (ic_at,)</t>
        </is>
      </c>
    </row>
    <row r="16">
      <c r="A16" s="19" t="inlineStr">
        <is>
          <t>@app.cell(hide_code=True)
def _(conc_unit, direction, fit, mo, overflow_note, quality_flags, validation_summary):
    if fit is not None:
        _term = "IC50" if direction == "Inhibition" else "EC50"
        _ic50_val = 10.0 ** fit.params[2]
        _msg = (
            f"**Fit converged.** {_term} = **{_ic50_val:.4g} {conc_unit}**, "
            f"Hill slope = **{fit.params[3]:.3f}**, fit-quality flag: **{quality_flags}**.\n\n"
            f"Validation reference checks: **{validation_summary}**."
        )
    else:
        _msg = "**No fit converged.** Check plate data and settings."
    if overflow_note:
        _msg += f"\n\n**Note**: {overflow_note}"
    status_md = mo.md(_msg)
    status_md
    return (status_md,)</t>
        </is>
      </c>
    </row>
    <row r="17">
      <c r="A17" s="19" t="inlineStr">
        <is>
          <t>@app.cell(hide_code=True)
def _(mo):
    mo.accordion(
        {
            "Method and limitations": """
    - **Model**: Four-parameter logistic equation: `Y = Bottom + (Top - Bottom) / (1 + 10^((LogIC50 - X) * HillSlope))`, where X is log10 concentration.
    - **Controls**: Vehicle wells set 0% inhibition (100% signal); Background wells set 100% inhibition (0% signal).
    - **Intervals**: Asymmetric Wald confidence intervals computed on LogIC50 and back-transformed to concentration units.
    - **Outliers**: Wells with |residual| &gt; 3.0 * Sy.x are flagged on the Points sheet. To drop a well from fitting, enter its replicate number or 'x' in the Exclude column of Plate Data.
    - **Limitations**: Spatial/well-position plate layout effects are out of scope. Fit-quality flags are heuristic field defaults.
    """
        }
    )
    return</t>
        </is>
      </c>
    </row>
    <row r="18">
      <c r="A18" s="19" t="inlineStr">
        <is>
          <t>@app.cell(hide_code=True)
def _(
    bf,
    checks_table,
    curve_table,
    ic_at,
    points_table,
    results_table,
    statistics_table,
    validation_table,
):
    publication = bf.publish(
        outputs={
            "results": results_table,
            "checks": checks_table,
            "statistics": statistics_table,
            "curve": curve_table,
            "points": points_table,
            "validation": validation_table,
        },
        functions={"ic_at": ic_at},
    )
    publication
    return (publication,)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